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35" yWindow="735" windowWidth="9615" windowHeight="10065" tabRatio="749"/>
  </bookViews>
  <sheets>
    <sheet name="様式１－１表紙" sheetId="13" r:id="rId1"/>
    <sheet name="様式１－１質問内容" sheetId="14" r:id="rId2"/>
    <sheet name="様式１－２" sheetId="18" r:id="rId3"/>
    <sheet name="様式１－２参加者名簿" sheetId="19" r:id="rId4"/>
    <sheet name="様式５－７" sheetId="4" r:id="rId5"/>
    <sheet name="様式５－８" sheetId="20" r:id="rId6"/>
    <sheet name="様式８－２" sheetId="6" r:id="rId7"/>
    <sheet name="様式８－３" sheetId="12" r:id="rId8"/>
    <sheet name="様式８－４A小学校・中学校用" sheetId="15" r:id="rId9"/>
    <sheet name="様式８－４Ｂ幼稚園用" sheetId="16" r:id="rId10"/>
    <sheet name="様式８－４Ｃ川西養護学校用" sheetId="17" r:id="rId11"/>
    <sheet name="様式８－５" sheetId="10" r:id="rId12"/>
  </sheets>
  <definedNames>
    <definedName name="_1_0T_学校">#REF!</definedName>
    <definedName name="EHPIN" localSheetId="5">#REF!</definedName>
    <definedName name="EHPIN" localSheetId="7">#REF!</definedName>
    <definedName name="EHPIN">#REF!</definedName>
    <definedName name="EHPOUT" localSheetId="7">#REF!</definedName>
    <definedName name="EHPOUT">#REF!</definedName>
    <definedName name="FAX" localSheetId="7">#REF!</definedName>
    <definedName name="FAX">#REF!</definedName>
    <definedName name="GHPIN">#REF!</definedName>
    <definedName name="GHPOUT">#REF!</definedName>
    <definedName name="INVIN">#REF!</definedName>
    <definedName name="INVOUT">#REF!</definedName>
    <definedName name="_xlnm.Print_Area" localSheetId="1">'様式１－１質問内容'!$A$1:$AE$36</definedName>
    <definedName name="_xlnm.Print_Area" localSheetId="0">'様式１－１表紙'!$A$1:$AE$35</definedName>
    <definedName name="_xlnm.Print_Area" localSheetId="2">'様式１－２'!$A$1:$AE$28</definedName>
    <definedName name="_xlnm.Print_Area" localSheetId="3">'様式１－２参加者名簿'!$A$1:$H$10</definedName>
    <definedName name="_xlnm.Print_Area" localSheetId="6">'様式８－２'!$A$1:$W$68</definedName>
    <definedName name="_xlnm.Print_Area" localSheetId="7">'様式８－３'!$A$1:$L$65</definedName>
    <definedName name="_xlnm.Print_Titles" localSheetId="6">'様式８－２'!$1:$7</definedName>
    <definedName name="_xlnm.Print_Titles" localSheetId="7">'様式８－３'!$1:$6</definedName>
    <definedName name="school" localSheetId="5">#REF!</definedName>
    <definedName name="school">'様式８－２'!$A$8:$B$65</definedName>
    <definedName name="TEL" localSheetId="5">#REF!</definedName>
    <definedName name="TEL">#REF!</definedName>
    <definedName name="Z_3ADCE15B_8590_4D2A_A3D6_A2BA8FA1DBA4_.wvu.PrintArea" localSheetId="2" hidden="1">'様式１－２'!$A$1:$AE$28</definedName>
    <definedName name="Z_3ADCE15B_8590_4D2A_A3D6_A2BA8FA1DBA4_.wvu.PrintArea" localSheetId="3" hidden="1">'様式１－２参加者名簿'!$A$1:$G$10</definedName>
    <definedName name="Z_8DBF6E16_C31E_4681_B917_A08EFE5180C7_.wvu.PrintArea" localSheetId="2" hidden="1">'様式１－２'!$A$1:$AE$28</definedName>
    <definedName name="Z_FB722C94_2803_43B7_B620_9E2295FD0180_.wvu.PrintArea" localSheetId="2" hidden="1">'様式１－２'!$A$1:$AE$28</definedName>
    <definedName name="システム" localSheetId="5">#REF!</definedName>
    <definedName name="システム">#REF!</definedName>
    <definedName name="回答部署" localSheetId="5">#REF!</definedName>
    <definedName name="回答部署">#REF!</definedName>
    <definedName name="関連項目" localSheetId="5">#REF!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45621"/>
</workbook>
</file>

<file path=xl/calcChain.xml><?xml version="1.0" encoding="utf-8"?>
<calcChain xmlns="http://schemas.openxmlformats.org/spreadsheetml/2006/main">
  <c r="F58" i="6" l="1"/>
  <c r="I58" i="6"/>
  <c r="L58" i="6"/>
  <c r="O58" i="6"/>
  <c r="R58" i="6" s="1"/>
  <c r="Q58" i="6"/>
  <c r="T58" i="6"/>
  <c r="V58" i="6"/>
  <c r="W58" i="6"/>
  <c r="F59" i="6"/>
  <c r="I59" i="6"/>
  <c r="O59" i="6"/>
  <c r="R59" i="6" s="1"/>
  <c r="Q59" i="6"/>
  <c r="T59" i="6"/>
  <c r="V59" i="6"/>
  <c r="W59" i="6"/>
  <c r="F60" i="6"/>
  <c r="I60" i="6"/>
  <c r="L60" i="6"/>
  <c r="O60" i="6"/>
  <c r="Q60" i="6"/>
  <c r="R60" i="6"/>
  <c r="T60" i="6"/>
  <c r="V60" i="6"/>
  <c r="W60" i="6"/>
  <c r="F61" i="6"/>
  <c r="I61" i="6"/>
  <c r="O61" i="6"/>
  <c r="Q61" i="6"/>
  <c r="R61" i="6"/>
  <c r="T61" i="6"/>
  <c r="V61" i="6"/>
  <c r="W61" i="6"/>
  <c r="F62" i="6"/>
  <c r="I62" i="6"/>
  <c r="L62" i="6"/>
  <c r="O62" i="6"/>
  <c r="Q62" i="6"/>
  <c r="R62" i="6"/>
  <c r="T62" i="6"/>
  <c r="W62" i="6" s="1"/>
  <c r="V62" i="6"/>
  <c r="F63" i="6"/>
  <c r="I63" i="6"/>
  <c r="O63" i="6"/>
  <c r="Q63" i="6"/>
  <c r="R63" i="6"/>
  <c r="T63" i="6"/>
  <c r="W63" i="6" s="1"/>
  <c r="V63" i="6"/>
  <c r="F64" i="6"/>
  <c r="I64" i="6"/>
  <c r="L64" i="6"/>
  <c r="O64" i="6"/>
  <c r="R64" i="6" s="1"/>
  <c r="Q64" i="6"/>
  <c r="T64" i="6"/>
  <c r="W64" i="6" s="1"/>
  <c r="V64" i="6"/>
  <c r="F65" i="6"/>
  <c r="I65" i="6"/>
  <c r="O65" i="6"/>
  <c r="R65" i="6" s="1"/>
  <c r="Q65" i="6"/>
  <c r="T65" i="6"/>
  <c r="W65" i="6" s="1"/>
  <c r="V65" i="6"/>
  <c r="L43" i="6" l="1"/>
  <c r="F45" i="6"/>
  <c r="F42" i="6"/>
  <c r="L40" i="6"/>
  <c r="T42" i="6"/>
  <c r="W42" i="6" s="1"/>
  <c r="V45" i="6"/>
  <c r="T45" i="6"/>
  <c r="W45" i="6" s="1"/>
  <c r="Q45" i="6"/>
  <c r="O45" i="6"/>
  <c r="R45" i="6" s="1"/>
  <c r="V42" i="6"/>
  <c r="V41" i="6"/>
  <c r="T41" i="6"/>
  <c r="W41" i="6" s="1"/>
  <c r="Q42" i="6"/>
  <c r="Q33" i="6"/>
  <c r="Q41" i="6"/>
  <c r="O42" i="6"/>
  <c r="R42" i="6" s="1"/>
  <c r="O41" i="6"/>
  <c r="R41" i="6" s="1"/>
  <c r="I45" i="6"/>
  <c r="I42" i="6"/>
  <c r="I41" i="6"/>
  <c r="C40" i="6"/>
  <c r="V40" i="6"/>
  <c r="Q40" i="6"/>
  <c r="F41" i="6"/>
  <c r="C4" i="19" l="1"/>
  <c r="D4" i="19"/>
  <c r="E4" i="19"/>
  <c r="F4" i="19"/>
  <c r="G4" i="19"/>
  <c r="H4" i="19"/>
  <c r="B4" i="19"/>
  <c r="AO32" i="18"/>
  <c r="AN32" i="18"/>
  <c r="AM32" i="18"/>
  <c r="AL32" i="18"/>
  <c r="AK32" i="18"/>
  <c r="AJ32" i="18"/>
  <c r="AI32" i="18"/>
  <c r="AH32" i="18"/>
  <c r="K5" i="17" l="1"/>
  <c r="M5" i="17"/>
  <c r="O5" i="17"/>
  <c r="Q5" i="17"/>
  <c r="W5" i="17"/>
  <c r="Y5" i="17"/>
  <c r="AA5" i="17"/>
  <c r="AC5" i="17"/>
  <c r="AI5" i="17"/>
  <c r="AK5" i="17"/>
  <c r="AM5" i="17"/>
  <c r="AO5" i="17"/>
  <c r="AU5" i="17"/>
  <c r="AW5" i="17"/>
  <c r="AY5" i="17"/>
  <c r="BA5" i="17"/>
  <c r="H9" i="17"/>
  <c r="R9" i="17" s="1"/>
  <c r="I9" i="17"/>
  <c r="K9" i="17" s="1"/>
  <c r="J9" i="17"/>
  <c r="L9" i="17"/>
  <c r="M9" i="17"/>
  <c r="N9" i="17"/>
  <c r="P9" i="17"/>
  <c r="Q9" i="17"/>
  <c r="U9" i="17"/>
  <c r="V9" i="17"/>
  <c r="X9" i="17" s="1"/>
  <c r="W9" i="17"/>
  <c r="Y9" i="17"/>
  <c r="Z9" i="17"/>
  <c r="AA9" i="17"/>
  <c r="AC9" i="17"/>
  <c r="AD9" i="17"/>
  <c r="AG9" i="17"/>
  <c r="AI9" i="17" s="1"/>
  <c r="AH9" i="17"/>
  <c r="AJ9" i="17"/>
  <c r="AK9" i="17"/>
  <c r="AL9" i="17"/>
  <c r="AN9" i="17"/>
  <c r="AO9" i="17"/>
  <c r="AS9" i="17"/>
  <c r="AT9" i="17"/>
  <c r="AV9" i="17" s="1"/>
  <c r="AU9" i="17"/>
  <c r="AW9" i="17"/>
  <c r="AX9" i="17"/>
  <c r="AY9" i="17"/>
  <c r="BA9" i="17"/>
  <c r="BB9" i="17"/>
  <c r="H10" i="17"/>
  <c r="Q10" i="17" s="1"/>
  <c r="I10" i="17"/>
  <c r="J10" i="17"/>
  <c r="K10" i="17"/>
  <c r="L10" i="17"/>
  <c r="M10" i="17"/>
  <c r="N10" i="17"/>
  <c r="O10" i="17"/>
  <c r="P10" i="17"/>
  <c r="U10" i="17"/>
  <c r="W10" i="17" s="1"/>
  <c r="V10" i="17"/>
  <c r="X10" i="17" s="1"/>
  <c r="Y10" i="17"/>
  <c r="Z10" i="17"/>
  <c r="AC10" i="17"/>
  <c r="AD10" i="17"/>
  <c r="AG10" i="17"/>
  <c r="AH10" i="17"/>
  <c r="AI10" i="17"/>
  <c r="AJ10" i="17"/>
  <c r="AK10" i="17"/>
  <c r="AL10" i="17"/>
  <c r="AM10" i="17"/>
  <c r="AN10" i="17"/>
  <c r="AP10" i="17"/>
  <c r="AS10" i="17"/>
  <c r="AU10" i="17" s="1"/>
  <c r="AT10" i="17"/>
  <c r="AV10" i="17" s="1"/>
  <c r="AW10" i="17"/>
  <c r="AX10" i="17"/>
  <c r="BA10" i="17"/>
  <c r="BB10" i="17"/>
  <c r="H11" i="17"/>
  <c r="I11" i="17"/>
  <c r="J11" i="17"/>
  <c r="L11" i="17" s="1"/>
  <c r="K11" i="17"/>
  <c r="M11" i="17"/>
  <c r="N11" i="17"/>
  <c r="O11" i="17"/>
  <c r="Q11" i="17"/>
  <c r="R11" i="17"/>
  <c r="U11" i="17"/>
  <c r="W11" i="17" s="1"/>
  <c r="V11" i="17"/>
  <c r="X11" i="17"/>
  <c r="Y11" i="17"/>
  <c r="Z11" i="17"/>
  <c r="AB11" i="17"/>
  <c r="AC11" i="17"/>
  <c r="AD11" i="17"/>
  <c r="AG11" i="17"/>
  <c r="AH11" i="17"/>
  <c r="AJ11" i="17" s="1"/>
  <c r="AI11" i="17"/>
  <c r="AK11" i="17"/>
  <c r="AL11" i="17"/>
  <c r="AM11" i="17"/>
  <c r="AO11" i="17"/>
  <c r="AP11" i="17"/>
  <c r="AS11" i="17"/>
  <c r="AU11" i="17" s="1"/>
  <c r="AT11" i="17"/>
  <c r="AV11" i="17"/>
  <c r="AW11" i="17"/>
  <c r="AX11" i="17"/>
  <c r="AZ11" i="17"/>
  <c r="BA11" i="17"/>
  <c r="BB11" i="17"/>
  <c r="H12" i="17"/>
  <c r="AC12" i="17" s="1"/>
  <c r="I12" i="17"/>
  <c r="K12" i="17" s="1"/>
  <c r="J12" i="17"/>
  <c r="L12" i="17" s="1"/>
  <c r="M12" i="17"/>
  <c r="N12" i="17"/>
  <c r="Q12" i="17"/>
  <c r="R12" i="17"/>
  <c r="U12" i="17"/>
  <c r="V12" i="17"/>
  <c r="W12" i="17"/>
  <c r="X12" i="17"/>
  <c r="Y12" i="17"/>
  <c r="Z12" i="17"/>
  <c r="AA12" i="17"/>
  <c r="AB12" i="17"/>
  <c r="AD12" i="17"/>
  <c r="AG12" i="17"/>
  <c r="AI12" i="17" s="1"/>
  <c r="AH12" i="17"/>
  <c r="AJ12" i="17" s="1"/>
  <c r="AK12" i="17"/>
  <c r="AL12" i="17"/>
  <c r="AO12" i="17"/>
  <c r="AP12" i="17"/>
  <c r="AS12" i="17"/>
  <c r="AT12" i="17"/>
  <c r="AU12" i="17"/>
  <c r="AV12" i="17"/>
  <c r="AW12" i="17"/>
  <c r="AX12" i="17"/>
  <c r="AY12" i="17"/>
  <c r="AZ12" i="17"/>
  <c r="BB12" i="17"/>
  <c r="H13" i="17"/>
  <c r="R13" i="17" s="1"/>
  <c r="I13" i="17"/>
  <c r="K13" i="17" s="1"/>
  <c r="J13" i="17"/>
  <c r="L13" i="17"/>
  <c r="M13" i="17"/>
  <c r="N13" i="17"/>
  <c r="P13" i="17"/>
  <c r="Q13" i="17"/>
  <c r="U13" i="17"/>
  <c r="V13" i="17"/>
  <c r="X13" i="17" s="1"/>
  <c r="W13" i="17"/>
  <c r="Y13" i="17"/>
  <c r="Z13" i="17"/>
  <c r="AA13" i="17"/>
  <c r="AD13" i="17"/>
  <c r="AG13" i="17"/>
  <c r="AI13" i="17" s="1"/>
  <c r="AH13" i="17"/>
  <c r="AJ13" i="17"/>
  <c r="AK13" i="17"/>
  <c r="AL13" i="17"/>
  <c r="AN13" i="17"/>
  <c r="AO13" i="17"/>
  <c r="AS13" i="17"/>
  <c r="AT13" i="17"/>
  <c r="AV13" i="17" s="1"/>
  <c r="AU13" i="17"/>
  <c r="AW13" i="17"/>
  <c r="AX13" i="17"/>
  <c r="AY13" i="17"/>
  <c r="BB13" i="17"/>
  <c r="H14" i="17"/>
  <c r="Q14" i="17" s="1"/>
  <c r="I14" i="17"/>
  <c r="J14" i="17"/>
  <c r="K14" i="17"/>
  <c r="L14" i="17"/>
  <c r="M14" i="17"/>
  <c r="N14" i="17"/>
  <c r="O14" i="17"/>
  <c r="P14" i="17"/>
  <c r="U14" i="17"/>
  <c r="W14" i="17" s="1"/>
  <c r="V14" i="17"/>
  <c r="X14" i="17" s="1"/>
  <c r="Y14" i="17"/>
  <c r="Z14" i="17"/>
  <c r="AC14" i="17"/>
  <c r="AD14" i="17"/>
  <c r="AG14" i="17"/>
  <c r="AH14" i="17"/>
  <c r="AI14" i="17"/>
  <c r="AJ14" i="17"/>
  <c r="AK14" i="17"/>
  <c r="AL14" i="17"/>
  <c r="AM14" i="17"/>
  <c r="AN14" i="17"/>
  <c r="AS14" i="17"/>
  <c r="AU14" i="17" s="1"/>
  <c r="AT14" i="17"/>
  <c r="AV14" i="17" s="1"/>
  <c r="AW14" i="17"/>
  <c r="AX14" i="17"/>
  <c r="BA14" i="17"/>
  <c r="BB14" i="17"/>
  <c r="H15" i="17"/>
  <c r="I15" i="17"/>
  <c r="J15" i="17"/>
  <c r="L15" i="17" s="1"/>
  <c r="K15" i="17"/>
  <c r="M15" i="17"/>
  <c r="N15" i="17"/>
  <c r="O15" i="17"/>
  <c r="Q15" i="17"/>
  <c r="R15" i="17"/>
  <c r="U15" i="17"/>
  <c r="AC15" i="17" s="1"/>
  <c r="V15" i="17"/>
  <c r="X15" i="17"/>
  <c r="Y15" i="17"/>
  <c r="Z15" i="17"/>
  <c r="AB15" i="17"/>
  <c r="AD15" i="17"/>
  <c r="AG15" i="17"/>
  <c r="AH15" i="17"/>
  <c r="AI15" i="17"/>
  <c r="AK15" i="17"/>
  <c r="AM15" i="17"/>
  <c r="AO15" i="17"/>
  <c r="AP15" i="17"/>
  <c r="AS15" i="17"/>
  <c r="BA15" i="17" s="1"/>
  <c r="AT15" i="17"/>
  <c r="AV15" i="17"/>
  <c r="AW15" i="17"/>
  <c r="AX15" i="17"/>
  <c r="AZ15" i="17"/>
  <c r="BB15" i="17"/>
  <c r="H16" i="17"/>
  <c r="AC16" i="17" s="1"/>
  <c r="I16" i="17"/>
  <c r="J16" i="17"/>
  <c r="M16" i="17"/>
  <c r="M19" i="17" s="1"/>
  <c r="N16" i="17"/>
  <c r="Q16" i="17"/>
  <c r="R16" i="17"/>
  <c r="U16" i="17"/>
  <c r="V16" i="17"/>
  <c r="W16" i="17"/>
  <c r="X16" i="17"/>
  <c r="Y16" i="17"/>
  <c r="Z16" i="17"/>
  <c r="AA16" i="17"/>
  <c r="AB16" i="17"/>
  <c r="AD16" i="17"/>
  <c r="AG16" i="17"/>
  <c r="AK16" i="17" s="1"/>
  <c r="AK19" i="17" s="1"/>
  <c r="AH16" i="17"/>
  <c r="AL16" i="17" s="1"/>
  <c r="AO16" i="17"/>
  <c r="AP16" i="17"/>
  <c r="AS16" i="17"/>
  <c r="AT16" i="17"/>
  <c r="AU16" i="17"/>
  <c r="AV16" i="17"/>
  <c r="AW16" i="17"/>
  <c r="AX16" i="17"/>
  <c r="AY16" i="17"/>
  <c r="AZ16" i="17"/>
  <c r="BB16" i="17"/>
  <c r="H17" i="17"/>
  <c r="I17" i="17"/>
  <c r="Q17" i="17" s="1"/>
  <c r="J17" i="17"/>
  <c r="L17" i="17"/>
  <c r="M17" i="17"/>
  <c r="N17" i="17"/>
  <c r="P17" i="17"/>
  <c r="U17" i="17"/>
  <c r="V17" i="17"/>
  <c r="W17" i="17"/>
  <c r="Y17" i="17"/>
  <c r="Z17" i="17"/>
  <c r="AA17" i="17"/>
  <c r="AD17" i="17"/>
  <c r="AG17" i="17"/>
  <c r="AH17" i="17"/>
  <c r="AI17" i="17"/>
  <c r="AJ17" i="17"/>
  <c r="AK17" i="17"/>
  <c r="AL17" i="17"/>
  <c r="AM17" i="17"/>
  <c r="AN17" i="17"/>
  <c r="AS17" i="17"/>
  <c r="AY17" i="17" s="1"/>
  <c r="AT17" i="17"/>
  <c r="BB17" i="17" s="1"/>
  <c r="AU17" i="17"/>
  <c r="AX17" i="17"/>
  <c r="BA17" i="17"/>
  <c r="H18" i="17"/>
  <c r="I18" i="17"/>
  <c r="J18" i="17"/>
  <c r="R18" i="17" s="1"/>
  <c r="K18" i="17"/>
  <c r="M18" i="17"/>
  <c r="N18" i="17"/>
  <c r="O18" i="17"/>
  <c r="U18" i="17"/>
  <c r="AC18" i="17" s="1"/>
  <c r="V18" i="17"/>
  <c r="X18" i="17"/>
  <c r="Z18" i="17"/>
  <c r="AB18" i="17"/>
  <c r="AG18" i="17"/>
  <c r="AH18" i="17"/>
  <c r="AI18" i="17"/>
  <c r="AJ18" i="17"/>
  <c r="AK18" i="17"/>
  <c r="AL18" i="17"/>
  <c r="AM18" i="17"/>
  <c r="AN18" i="17"/>
  <c r="AP18" i="17"/>
  <c r="AS18" i="17"/>
  <c r="AT18" i="17"/>
  <c r="AV18" i="17" s="1"/>
  <c r="AW18" i="17"/>
  <c r="AZ18" i="17"/>
  <c r="BA18" i="17"/>
  <c r="BB18" i="17"/>
  <c r="D19" i="17"/>
  <c r="I19" i="17"/>
  <c r="J19" i="17"/>
  <c r="N19" i="17"/>
  <c r="U19" i="17"/>
  <c r="AH19" i="17"/>
  <c r="A20" i="17"/>
  <c r="I21" i="17"/>
  <c r="K21" i="17" s="1"/>
  <c r="J21" i="17"/>
  <c r="L21" i="17" s="1"/>
  <c r="U21" i="17"/>
  <c r="W21" i="17" s="1"/>
  <c r="V21" i="17"/>
  <c r="X21" i="17"/>
  <c r="AG21" i="17"/>
  <c r="AI21" i="17" s="1"/>
  <c r="AH21" i="17"/>
  <c r="AJ21" i="17" s="1"/>
  <c r="I22" i="17"/>
  <c r="K22" i="17" s="1"/>
  <c r="J22" i="17"/>
  <c r="L22" i="17"/>
  <c r="U22" i="17"/>
  <c r="W22" i="17" s="1"/>
  <c r="V22" i="17"/>
  <c r="X22" i="17" s="1"/>
  <c r="AG22" i="17"/>
  <c r="AI22" i="17" s="1"/>
  <c r="AH22" i="17"/>
  <c r="AH31" i="17" s="1"/>
  <c r="I23" i="17"/>
  <c r="K23" i="17" s="1"/>
  <c r="J23" i="17"/>
  <c r="L23" i="17"/>
  <c r="U23" i="17"/>
  <c r="W23" i="17" s="1"/>
  <c r="V23" i="17"/>
  <c r="X23" i="17"/>
  <c r="AG23" i="17"/>
  <c r="AI23" i="17" s="1"/>
  <c r="AH23" i="17"/>
  <c r="AJ23" i="17" s="1"/>
  <c r="I24" i="17"/>
  <c r="K24" i="17" s="1"/>
  <c r="J24" i="17"/>
  <c r="J31" i="17" s="1"/>
  <c r="U24" i="17"/>
  <c r="W24" i="17" s="1"/>
  <c r="V24" i="17"/>
  <c r="X24" i="17"/>
  <c r="AG24" i="17"/>
  <c r="AI24" i="17" s="1"/>
  <c r="AH24" i="17"/>
  <c r="AJ24" i="17"/>
  <c r="I25" i="17"/>
  <c r="K25" i="17" s="1"/>
  <c r="J25" i="17"/>
  <c r="L25" i="17" s="1"/>
  <c r="U25" i="17"/>
  <c r="W25" i="17" s="1"/>
  <c r="V25" i="17"/>
  <c r="V31" i="17" s="1"/>
  <c r="AG25" i="17"/>
  <c r="AI25" i="17" s="1"/>
  <c r="AH25" i="17"/>
  <c r="AJ25" i="17"/>
  <c r="I26" i="17"/>
  <c r="K26" i="17" s="1"/>
  <c r="J26" i="17"/>
  <c r="L26" i="17"/>
  <c r="U26" i="17"/>
  <c r="W26" i="17" s="1"/>
  <c r="V26" i="17"/>
  <c r="X26" i="17" s="1"/>
  <c r="AG26" i="17"/>
  <c r="AI26" i="17" s="1"/>
  <c r="AH26" i="17"/>
  <c r="AJ26" i="17" s="1"/>
  <c r="I27" i="17"/>
  <c r="K27" i="17" s="1"/>
  <c r="J27" i="17"/>
  <c r="L27" i="17"/>
  <c r="U27" i="17"/>
  <c r="V27" i="17"/>
  <c r="W27" i="17"/>
  <c r="X27" i="17"/>
  <c r="AG27" i="17"/>
  <c r="AH27" i="17"/>
  <c r="AI27" i="17"/>
  <c r="AJ27" i="17"/>
  <c r="I28" i="17"/>
  <c r="J28" i="17"/>
  <c r="K28" i="17"/>
  <c r="L28" i="17"/>
  <c r="U28" i="17"/>
  <c r="V28" i="17"/>
  <c r="W28" i="17"/>
  <c r="X28" i="17"/>
  <c r="AG28" i="17"/>
  <c r="AH28" i="17"/>
  <c r="AI28" i="17"/>
  <c r="AJ28" i="17"/>
  <c r="I29" i="17"/>
  <c r="J29" i="17"/>
  <c r="K29" i="17"/>
  <c r="L29" i="17"/>
  <c r="U29" i="17"/>
  <c r="V29" i="17"/>
  <c r="W29" i="17"/>
  <c r="X29" i="17"/>
  <c r="AG29" i="17"/>
  <c r="AH29" i="17"/>
  <c r="AI29" i="17"/>
  <c r="AJ29" i="17"/>
  <c r="I30" i="17"/>
  <c r="J30" i="17"/>
  <c r="K30" i="17"/>
  <c r="L30" i="17"/>
  <c r="U30" i="17"/>
  <c r="V30" i="17"/>
  <c r="W30" i="17"/>
  <c r="X30" i="17"/>
  <c r="AG30" i="17"/>
  <c r="AH30" i="17"/>
  <c r="AI30" i="17"/>
  <c r="AJ30" i="17"/>
  <c r="D31" i="17"/>
  <c r="K31" i="17"/>
  <c r="W31" i="17"/>
  <c r="AI31" i="17"/>
  <c r="A32" i="17"/>
  <c r="I33" i="17"/>
  <c r="M33" i="17" s="1"/>
  <c r="J33" i="17"/>
  <c r="U33" i="17"/>
  <c r="Y33" i="17" s="1"/>
  <c r="Y37" i="17" s="1"/>
  <c r="V33" i="17"/>
  <c r="AG33" i="17"/>
  <c r="AK33" i="17" s="1"/>
  <c r="AH33" i="17"/>
  <c r="AT33" i="17"/>
  <c r="BA33" i="17"/>
  <c r="BB33" i="17"/>
  <c r="I34" i="17"/>
  <c r="M34" i="17" s="1"/>
  <c r="J34" i="17"/>
  <c r="N34" i="17" s="1"/>
  <c r="U34" i="17"/>
  <c r="Y34" i="17" s="1"/>
  <c r="V34" i="17"/>
  <c r="Z34" i="17" s="1"/>
  <c r="AG34" i="17"/>
  <c r="AK34" i="17" s="1"/>
  <c r="AH34" i="17"/>
  <c r="AT34" i="17" s="1"/>
  <c r="BA34" i="17"/>
  <c r="BB34" i="17"/>
  <c r="I35" i="17"/>
  <c r="M35" i="17" s="1"/>
  <c r="J35" i="17"/>
  <c r="N35" i="17" s="1"/>
  <c r="U35" i="17"/>
  <c r="Y35" i="17" s="1"/>
  <c r="V35" i="17"/>
  <c r="Z35" i="17" s="1"/>
  <c r="AG35" i="17"/>
  <c r="AK35" i="17" s="1"/>
  <c r="AH35" i="17"/>
  <c r="AT35" i="17"/>
  <c r="BA35" i="17"/>
  <c r="BB35" i="17"/>
  <c r="I36" i="17"/>
  <c r="M36" i="17" s="1"/>
  <c r="J36" i="17"/>
  <c r="N36" i="17" s="1"/>
  <c r="U36" i="17"/>
  <c r="Y36" i="17" s="1"/>
  <c r="V36" i="17"/>
  <c r="Z36" i="17" s="1"/>
  <c r="AG36" i="17"/>
  <c r="AK36" i="17" s="1"/>
  <c r="AH36" i="17"/>
  <c r="AT36" i="17"/>
  <c r="BA36" i="17"/>
  <c r="BB36" i="17"/>
  <c r="D37" i="17"/>
  <c r="I37" i="17"/>
  <c r="U37" i="17"/>
  <c r="AG37" i="17"/>
  <c r="BA37" i="17"/>
  <c r="BB37" i="17"/>
  <c r="A38" i="17"/>
  <c r="I39" i="17"/>
  <c r="J39" i="17"/>
  <c r="M39" i="17"/>
  <c r="N39" i="17"/>
  <c r="O39" i="17"/>
  <c r="P39" i="17"/>
  <c r="U39" i="17"/>
  <c r="AA39" i="17" s="1"/>
  <c r="V39" i="17"/>
  <c r="AG39" i="17"/>
  <c r="AM39" i="17" s="1"/>
  <c r="AH39" i="17"/>
  <c r="AT39" i="17"/>
  <c r="BA39" i="17"/>
  <c r="BB39" i="17"/>
  <c r="I40" i="17"/>
  <c r="M40" i="17" s="1"/>
  <c r="J40" i="17"/>
  <c r="P40" i="17" s="1"/>
  <c r="O40" i="17"/>
  <c r="U40" i="17"/>
  <c r="V40" i="17"/>
  <c r="AA40" i="17"/>
  <c r="AB40" i="17"/>
  <c r="AG40" i="17"/>
  <c r="AH40" i="17"/>
  <c r="AS40" i="17" s="1"/>
  <c r="AM40" i="17"/>
  <c r="AN40" i="17"/>
  <c r="AT40" i="17"/>
  <c r="BA40" i="17"/>
  <c r="BB40" i="17"/>
  <c r="I41" i="17"/>
  <c r="J41" i="17"/>
  <c r="M41" i="17"/>
  <c r="N41" i="17"/>
  <c r="O41" i="17"/>
  <c r="P41" i="17"/>
  <c r="U41" i="17"/>
  <c r="AA41" i="17" s="1"/>
  <c r="V41" i="17"/>
  <c r="AB41" i="17" s="1"/>
  <c r="AG41" i="17"/>
  <c r="AM41" i="17" s="1"/>
  <c r="AH41" i="17"/>
  <c r="AT41" i="17"/>
  <c r="BA41" i="17"/>
  <c r="BB41" i="17"/>
  <c r="I42" i="17"/>
  <c r="M42" i="17" s="1"/>
  <c r="J42" i="17"/>
  <c r="N42" i="17" s="1"/>
  <c r="O42" i="17"/>
  <c r="U42" i="17"/>
  <c r="V42" i="17"/>
  <c r="AA42" i="17"/>
  <c r="AB42" i="17"/>
  <c r="AG42" i="17"/>
  <c r="AH42" i="17"/>
  <c r="AS42" i="17" s="1"/>
  <c r="AM42" i="17"/>
  <c r="AN42" i="17"/>
  <c r="AT42" i="17"/>
  <c r="BA42" i="17"/>
  <c r="BB42" i="17"/>
  <c r="D43" i="17"/>
  <c r="I43" i="17"/>
  <c r="M43" i="17"/>
  <c r="O43" i="17"/>
  <c r="U43" i="17"/>
  <c r="AG43" i="17"/>
  <c r="BA43" i="17"/>
  <c r="BB43" i="17"/>
  <c r="A44" i="17"/>
  <c r="I45" i="17"/>
  <c r="J45" i="17"/>
  <c r="Q45" i="17"/>
  <c r="R45" i="17"/>
  <c r="U45" i="17"/>
  <c r="V45" i="17"/>
  <c r="AC45" i="17"/>
  <c r="AD45" i="17"/>
  <c r="AG45" i="17"/>
  <c r="AH45" i="17"/>
  <c r="AS45" i="17" s="1"/>
  <c r="AO45" i="17"/>
  <c r="AP45" i="17"/>
  <c r="AT45" i="17"/>
  <c r="BA45" i="17"/>
  <c r="BB45" i="17"/>
  <c r="I46" i="17"/>
  <c r="J46" i="17"/>
  <c r="Q46" i="17"/>
  <c r="R46" i="17"/>
  <c r="U46" i="17"/>
  <c r="V46" i="17"/>
  <c r="AC46" i="17"/>
  <c r="AD46" i="17"/>
  <c r="AG46" i="17"/>
  <c r="AH46" i="17"/>
  <c r="AS46" i="17" s="1"/>
  <c r="AO46" i="17"/>
  <c r="AP46" i="17"/>
  <c r="AT46" i="17"/>
  <c r="BA46" i="17"/>
  <c r="BB46" i="17"/>
  <c r="I47" i="17"/>
  <c r="I49" i="17" s="1"/>
  <c r="J47" i="17"/>
  <c r="R47" i="17" s="1"/>
  <c r="Q47" i="17"/>
  <c r="Q49" i="17" s="1"/>
  <c r="U47" i="17"/>
  <c r="U49" i="17" s="1"/>
  <c r="V47" i="17"/>
  <c r="AD47" i="17" s="1"/>
  <c r="AC47" i="17"/>
  <c r="AG47" i="17"/>
  <c r="AG49" i="17" s="1"/>
  <c r="AH47" i="17"/>
  <c r="AS47" i="17" s="1"/>
  <c r="AO47" i="17"/>
  <c r="AT47" i="17"/>
  <c r="BA47" i="17"/>
  <c r="BA49" i="17" s="1"/>
  <c r="BB47" i="17"/>
  <c r="I48" i="17"/>
  <c r="Q48" i="17" s="1"/>
  <c r="J48" i="17"/>
  <c r="U48" i="17"/>
  <c r="AC48" i="17" s="1"/>
  <c r="V48" i="17"/>
  <c r="AG48" i="17"/>
  <c r="AO48" i="17" s="1"/>
  <c r="AH48" i="17"/>
  <c r="AT48" i="17"/>
  <c r="BA48" i="17"/>
  <c r="BB48" i="17"/>
  <c r="D49" i="17"/>
  <c r="BB49" i="17"/>
  <c r="A51" i="17"/>
  <c r="U52" i="17"/>
  <c r="V52" i="17"/>
  <c r="X52" i="17"/>
  <c r="AG52" i="17"/>
  <c r="AH52" i="17"/>
  <c r="AJ52" i="17"/>
  <c r="U53" i="17"/>
  <c r="V53" i="17"/>
  <c r="W53" i="17"/>
  <c r="X53" i="17"/>
  <c r="AG53" i="17"/>
  <c r="AH53" i="17"/>
  <c r="AI53" i="17"/>
  <c r="AJ53" i="17"/>
  <c r="D54" i="17"/>
  <c r="V54" i="17"/>
  <c r="X54" i="17" s="1"/>
  <c r="AH54" i="17"/>
  <c r="AJ54" i="17" s="1"/>
  <c r="A55" i="17"/>
  <c r="U56" i="17"/>
  <c r="V56" i="17"/>
  <c r="Z56" i="17" s="1"/>
  <c r="Y56" i="17"/>
  <c r="AG56" i="17"/>
  <c r="AH56" i="17"/>
  <c r="AL56" i="17" s="1"/>
  <c r="AK56" i="17"/>
  <c r="U57" i="17"/>
  <c r="V57" i="17"/>
  <c r="Z57" i="17" s="1"/>
  <c r="Y57" i="17"/>
  <c r="AG57" i="17"/>
  <c r="AH57" i="17"/>
  <c r="AL57" i="17" s="1"/>
  <c r="AK57" i="17"/>
  <c r="D58" i="17"/>
  <c r="U58" i="17"/>
  <c r="Y58" i="17" s="1"/>
  <c r="AG58" i="17"/>
  <c r="AK58" i="17" s="1"/>
  <c r="A59" i="17"/>
  <c r="U60" i="17"/>
  <c r="AA60" i="17" s="1"/>
  <c r="V60" i="17"/>
  <c r="AG60" i="17"/>
  <c r="AM60" i="17" s="1"/>
  <c r="AH60" i="17"/>
  <c r="U61" i="17"/>
  <c r="AA61" i="17" s="1"/>
  <c r="V61" i="17"/>
  <c r="AB61" i="17" s="1"/>
  <c r="AG61" i="17"/>
  <c r="AM61" i="17" s="1"/>
  <c r="AH61" i="17"/>
  <c r="AN61" i="17" s="1"/>
  <c r="D62" i="17"/>
  <c r="U62" i="17"/>
  <c r="AA62" i="17" s="1"/>
  <c r="AG62" i="17"/>
  <c r="AM62" i="17" s="1"/>
  <c r="D70" i="17"/>
  <c r="R70" i="17"/>
  <c r="AF70" i="17"/>
  <c r="AT70" i="17"/>
  <c r="E77" i="17"/>
  <c r="F77" i="17"/>
  <c r="P77" i="17" s="1"/>
  <c r="Q77" i="17" s="1"/>
  <c r="G77" i="17"/>
  <c r="S77" i="17"/>
  <c r="AD77" i="17" s="1"/>
  <c r="T77" i="17"/>
  <c r="U77" i="17"/>
  <c r="AG77" i="17"/>
  <c r="AR77" i="17" s="1"/>
  <c r="AS77" i="17" s="1"/>
  <c r="AH77" i="17"/>
  <c r="AI77" i="17"/>
  <c r="AU77" i="17"/>
  <c r="AV77" i="17"/>
  <c r="AW77" i="17"/>
  <c r="BF77" i="17"/>
  <c r="D78" i="17"/>
  <c r="P78" i="17"/>
  <c r="R78" i="17"/>
  <c r="AD78" i="17" s="1"/>
  <c r="AF78" i="17"/>
  <c r="AR78" i="17"/>
  <c r="AT78" i="17"/>
  <c r="BF78" i="17" s="1"/>
  <c r="H79" i="17"/>
  <c r="I79" i="17"/>
  <c r="Q79" i="17" s="1"/>
  <c r="J79" i="17"/>
  <c r="K79" i="17"/>
  <c r="V79" i="17"/>
  <c r="W79" i="17"/>
  <c r="AE79" i="17" s="1"/>
  <c r="X79" i="17"/>
  <c r="Y79" i="17"/>
  <c r="AJ79" i="17"/>
  <c r="AK79" i="17"/>
  <c r="AL79" i="17"/>
  <c r="AM79" i="17"/>
  <c r="AS79" i="17"/>
  <c r="AX79" i="17"/>
  <c r="AY79" i="17"/>
  <c r="AZ79" i="17"/>
  <c r="BG79" i="17" s="1"/>
  <c r="BA79" i="17"/>
  <c r="BA89" i="17" s="1"/>
  <c r="R80" i="17"/>
  <c r="S80" i="17"/>
  <c r="T80" i="17"/>
  <c r="U80" i="17"/>
  <c r="V80" i="17"/>
  <c r="W80" i="17"/>
  <c r="X80" i="17"/>
  <c r="X83" i="17" s="1"/>
  <c r="X86" i="17" s="1"/>
  <c r="Y80" i="17"/>
  <c r="AF80" i="17"/>
  <c r="AG80" i="17"/>
  <c r="AH80" i="17"/>
  <c r="AH81" i="17" s="1"/>
  <c r="AH84" i="17" s="1"/>
  <c r="AI80" i="17"/>
  <c r="AJ80" i="17"/>
  <c r="AK80" i="17"/>
  <c r="AK83" i="17" s="1"/>
  <c r="AL80" i="17"/>
  <c r="AL83" i="17" s="1"/>
  <c r="AL86" i="17" s="1"/>
  <c r="AM80" i="17"/>
  <c r="AT80" i="17"/>
  <c r="AU80" i="17"/>
  <c r="AU81" i="17" s="1"/>
  <c r="AV80" i="17"/>
  <c r="AV81" i="17" s="1"/>
  <c r="AV84" i="17" s="1"/>
  <c r="AW80" i="17"/>
  <c r="AX80" i="17"/>
  <c r="AY80" i="17"/>
  <c r="AY83" i="17" s="1"/>
  <c r="AZ80" i="17"/>
  <c r="AZ83" i="17" s="1"/>
  <c r="AZ86" i="17" s="1"/>
  <c r="BA80" i="17"/>
  <c r="E81" i="17"/>
  <c r="F81" i="17"/>
  <c r="P81" i="17" s="1"/>
  <c r="Q81" i="17" s="1"/>
  <c r="G81" i="17"/>
  <c r="S81" i="17"/>
  <c r="AD81" i="17" s="1"/>
  <c r="T81" i="17"/>
  <c r="U81" i="17"/>
  <c r="AG81" i="17"/>
  <c r="AR81" i="17" s="1"/>
  <c r="AS81" i="17" s="1"/>
  <c r="AI81" i="17"/>
  <c r="AW81" i="17"/>
  <c r="D82" i="17"/>
  <c r="P82" i="17"/>
  <c r="R82" i="17"/>
  <c r="AD82" i="17" s="1"/>
  <c r="AF82" i="17"/>
  <c r="AR82" i="17"/>
  <c r="AT82" i="17"/>
  <c r="BF82" i="17" s="1"/>
  <c r="H83" i="17"/>
  <c r="I83" i="17"/>
  <c r="Q83" i="17" s="1"/>
  <c r="J83" i="17"/>
  <c r="K83" i="17"/>
  <c r="V83" i="17"/>
  <c r="W83" i="17"/>
  <c r="AE83" i="17" s="1"/>
  <c r="Y83" i="17"/>
  <c r="AJ83" i="17"/>
  <c r="AM83" i="17"/>
  <c r="AX83" i="17"/>
  <c r="BA83" i="17"/>
  <c r="E84" i="17"/>
  <c r="F84" i="17"/>
  <c r="P84" i="17" s="1"/>
  <c r="G84" i="17"/>
  <c r="S84" i="17"/>
  <c r="AD84" i="17" s="1"/>
  <c r="T84" i="17"/>
  <c r="T91" i="17" s="1"/>
  <c r="U84" i="17"/>
  <c r="AG84" i="17"/>
  <c r="AI84" i="17"/>
  <c r="AW84" i="17"/>
  <c r="D85" i="17"/>
  <c r="P85" i="17" s="1"/>
  <c r="AF85" i="17"/>
  <c r="AR85" i="17" s="1"/>
  <c r="BI85" i="17"/>
  <c r="H86" i="17"/>
  <c r="I86" i="17"/>
  <c r="Q86" i="17" s="1"/>
  <c r="J86" i="17"/>
  <c r="K86" i="17"/>
  <c r="V86" i="17"/>
  <c r="W86" i="17"/>
  <c r="AE86" i="17" s="1"/>
  <c r="Y86" i="17"/>
  <c r="AJ86" i="17"/>
  <c r="AM86" i="17"/>
  <c r="AX86" i="17"/>
  <c r="BA86" i="17"/>
  <c r="E87" i="17"/>
  <c r="P87" i="17" s="1"/>
  <c r="F87" i="17"/>
  <c r="G87" i="17"/>
  <c r="S87" i="17"/>
  <c r="AD87" i="17" s="1"/>
  <c r="T87" i="17"/>
  <c r="U87" i="17"/>
  <c r="AG87" i="17"/>
  <c r="AR87" i="17" s="1"/>
  <c r="AH87" i="17"/>
  <c r="AI87" i="17"/>
  <c r="AU87" i="17"/>
  <c r="BF87" i="17" s="1"/>
  <c r="AV87" i="17"/>
  <c r="AW87" i="17"/>
  <c r="D88" i="17"/>
  <c r="L88" i="17"/>
  <c r="Z88" i="17" s="1"/>
  <c r="M88" i="17"/>
  <c r="N88" i="17"/>
  <c r="O88" i="17"/>
  <c r="AC88" i="17" s="1"/>
  <c r="R88" i="17"/>
  <c r="AD88" i="17" s="1"/>
  <c r="AA88" i="17"/>
  <c r="AO88" i="17" s="1"/>
  <c r="AB88" i="17"/>
  <c r="AP88" i="17" s="1"/>
  <c r="AF88" i="17"/>
  <c r="AT88" i="17"/>
  <c r="BC88" i="17"/>
  <c r="BD88" i="17"/>
  <c r="H89" i="17"/>
  <c r="I89" i="17"/>
  <c r="P88" i="17" s="1"/>
  <c r="J89" i="17"/>
  <c r="K89" i="17"/>
  <c r="V89" i="17"/>
  <c r="W89" i="17"/>
  <c r="X89" i="17"/>
  <c r="Y89" i="17"/>
  <c r="AJ89" i="17"/>
  <c r="AK89" i="17"/>
  <c r="AL89" i="17"/>
  <c r="AM89" i="17"/>
  <c r="AX89" i="17"/>
  <c r="AY89" i="17"/>
  <c r="AZ89" i="17"/>
  <c r="R90" i="17"/>
  <c r="U91" i="17" s="1"/>
  <c r="V90" i="17"/>
  <c r="S91" i="17"/>
  <c r="AD91" i="17" s="1"/>
  <c r="AA92" i="17"/>
  <c r="BI92" i="17"/>
  <c r="E94" i="17"/>
  <c r="P94" i="17" s="1"/>
  <c r="F94" i="17"/>
  <c r="G94" i="17"/>
  <c r="D95" i="17"/>
  <c r="M95" i="17"/>
  <c r="N95" i="17"/>
  <c r="O95" i="17"/>
  <c r="BI95" i="17"/>
  <c r="P97" i="17"/>
  <c r="Q97" i="17" s="1"/>
  <c r="AD97" i="17"/>
  <c r="AR97" i="17"/>
  <c r="BF97" i="17"/>
  <c r="BG97" i="17"/>
  <c r="P98" i="17"/>
  <c r="AD98" i="17"/>
  <c r="AE97" i="17" s="1"/>
  <c r="AR98" i="17"/>
  <c r="BF98" i="17"/>
  <c r="BI98" i="17"/>
  <c r="Q99" i="17"/>
  <c r="BI99" i="17" s="1"/>
  <c r="BL54" i="17" s="1"/>
  <c r="AE99" i="17"/>
  <c r="AS99" i="17"/>
  <c r="BG99" i="17"/>
  <c r="S100" i="17"/>
  <c r="T100" i="17"/>
  <c r="U100" i="17"/>
  <c r="AG100" i="17"/>
  <c r="AR100" i="17" s="1"/>
  <c r="AH100" i="17"/>
  <c r="AI100" i="17"/>
  <c r="R101" i="17"/>
  <c r="AA101" i="17"/>
  <c r="AB101" i="17"/>
  <c r="AC101" i="17"/>
  <c r="AF101" i="17"/>
  <c r="BI101" i="17"/>
  <c r="H102" i="17"/>
  <c r="I102" i="17"/>
  <c r="J102" i="17"/>
  <c r="K102" i="17"/>
  <c r="R103" i="17"/>
  <c r="S104" i="17" s="1"/>
  <c r="V103" i="17"/>
  <c r="BF104" i="17"/>
  <c r="V105" i="17"/>
  <c r="W105" i="17"/>
  <c r="Y105" i="17"/>
  <c r="BF105" i="17"/>
  <c r="H113" i="17"/>
  <c r="J113" i="17"/>
  <c r="F114" i="17"/>
  <c r="H114" i="17"/>
  <c r="J114" i="17"/>
  <c r="F115" i="17"/>
  <c r="H115" i="17"/>
  <c r="J115" i="17"/>
  <c r="U119" i="17"/>
  <c r="J5" i="16"/>
  <c r="L5" i="16"/>
  <c r="N5" i="16"/>
  <c r="T5" i="16"/>
  <c r="V5" i="16"/>
  <c r="X5" i="16"/>
  <c r="AD5" i="16"/>
  <c r="AF5" i="16"/>
  <c r="AH5" i="16"/>
  <c r="AN5" i="16"/>
  <c r="AP5" i="16"/>
  <c r="AR5" i="16"/>
  <c r="G9" i="16"/>
  <c r="H9" i="16"/>
  <c r="J9" i="16" s="1"/>
  <c r="I9" i="16"/>
  <c r="K9" i="16"/>
  <c r="L9" i="16"/>
  <c r="M9" i="16"/>
  <c r="O9" i="16"/>
  <c r="R9" i="16"/>
  <c r="T9" i="16" s="1"/>
  <c r="S9" i="16"/>
  <c r="U9" i="16"/>
  <c r="V9" i="16"/>
  <c r="W9" i="16"/>
  <c r="Y9" i="16"/>
  <c r="AB9" i="16"/>
  <c r="AD9" i="16" s="1"/>
  <c r="AC9" i="16"/>
  <c r="AE9" i="16"/>
  <c r="AF9" i="16"/>
  <c r="AG9" i="16"/>
  <c r="AI9" i="16"/>
  <c r="AL9" i="16"/>
  <c r="AN9" i="16" s="1"/>
  <c r="AM9" i="16"/>
  <c r="AO9" i="16"/>
  <c r="AP9" i="16"/>
  <c r="AQ9" i="16"/>
  <c r="AS9" i="16"/>
  <c r="G10" i="16"/>
  <c r="H10" i="16"/>
  <c r="I10" i="16"/>
  <c r="J10" i="16"/>
  <c r="K10" i="16"/>
  <c r="L10" i="16"/>
  <c r="M10" i="16"/>
  <c r="N10" i="16"/>
  <c r="O10" i="16"/>
  <c r="R10" i="16"/>
  <c r="S10" i="16"/>
  <c r="T10" i="16"/>
  <c r="U10" i="16"/>
  <c r="V10" i="16"/>
  <c r="W10" i="16"/>
  <c r="X10" i="16"/>
  <c r="Y10" i="16"/>
  <c r="AB10" i="16"/>
  <c r="AC10" i="16"/>
  <c r="AD10" i="16"/>
  <c r="AE10" i="16"/>
  <c r="AF10" i="16"/>
  <c r="AG10" i="16"/>
  <c r="AH10" i="16"/>
  <c r="AI10" i="16"/>
  <c r="AL10" i="16"/>
  <c r="AM10" i="16"/>
  <c r="AN10" i="16"/>
  <c r="AO10" i="16"/>
  <c r="AP10" i="16"/>
  <c r="AQ10" i="16"/>
  <c r="AR10" i="16"/>
  <c r="AS10" i="16"/>
  <c r="G11" i="16"/>
  <c r="H11" i="16"/>
  <c r="I11" i="16"/>
  <c r="K11" i="16" s="1"/>
  <c r="J11" i="16"/>
  <c r="L11" i="16"/>
  <c r="M11" i="16"/>
  <c r="N11" i="16"/>
  <c r="R11" i="16"/>
  <c r="S11" i="16"/>
  <c r="U11" i="16" s="1"/>
  <c r="T11" i="16"/>
  <c r="V11" i="16"/>
  <c r="W11" i="16"/>
  <c r="X11" i="16"/>
  <c r="AB11" i="16"/>
  <c r="AC11" i="16"/>
  <c r="AE11" i="16" s="1"/>
  <c r="AD11" i="16"/>
  <c r="AF11" i="16"/>
  <c r="AG11" i="16"/>
  <c r="AH11" i="16"/>
  <c r="AL11" i="16"/>
  <c r="AM11" i="16"/>
  <c r="AO11" i="16" s="1"/>
  <c r="AN11" i="16"/>
  <c r="AP11" i="16"/>
  <c r="AQ11" i="16"/>
  <c r="AR11" i="16"/>
  <c r="G12" i="16"/>
  <c r="H12" i="16"/>
  <c r="J12" i="16" s="1"/>
  <c r="I12" i="16"/>
  <c r="K12" i="16" s="1"/>
  <c r="L12" i="16"/>
  <c r="M12" i="16"/>
  <c r="R12" i="16"/>
  <c r="T12" i="16" s="1"/>
  <c r="S12" i="16"/>
  <c r="U12" i="16" s="1"/>
  <c r="V12" i="16"/>
  <c r="W12" i="16"/>
  <c r="AB12" i="16"/>
  <c r="AD12" i="16" s="1"/>
  <c r="AC12" i="16"/>
  <c r="AE12" i="16" s="1"/>
  <c r="AF12" i="16"/>
  <c r="AG12" i="16"/>
  <c r="AL12" i="16"/>
  <c r="AN12" i="16" s="1"/>
  <c r="AM12" i="16"/>
  <c r="AO12" i="16" s="1"/>
  <c r="AP12" i="16"/>
  <c r="AQ12" i="16"/>
  <c r="G13" i="16"/>
  <c r="H13" i="16"/>
  <c r="J13" i="16" s="1"/>
  <c r="I13" i="16"/>
  <c r="K13" i="16"/>
  <c r="L13" i="16"/>
  <c r="M13" i="16"/>
  <c r="O13" i="16"/>
  <c r="R13" i="16"/>
  <c r="T13" i="16" s="1"/>
  <c r="S13" i="16"/>
  <c r="U13" i="16"/>
  <c r="V13" i="16"/>
  <c r="W13" i="16"/>
  <c r="Y13" i="16"/>
  <c r="AB13" i="16"/>
  <c r="AD13" i="16" s="1"/>
  <c r="AC13" i="16"/>
  <c r="AE13" i="16"/>
  <c r="AF13" i="16"/>
  <c r="AG13" i="16"/>
  <c r="AI13" i="16"/>
  <c r="AL13" i="16"/>
  <c r="AN13" i="16" s="1"/>
  <c r="AM13" i="16"/>
  <c r="AO13" i="16"/>
  <c r="AP13" i="16"/>
  <c r="AQ13" i="16"/>
  <c r="AS13" i="16"/>
  <c r="G14" i="16"/>
  <c r="H14" i="16"/>
  <c r="I14" i="16"/>
  <c r="J14" i="16"/>
  <c r="K14" i="16"/>
  <c r="L14" i="16"/>
  <c r="M14" i="16"/>
  <c r="N14" i="16"/>
  <c r="O14" i="16"/>
  <c r="R14" i="16"/>
  <c r="S14" i="16"/>
  <c r="T14" i="16"/>
  <c r="U14" i="16"/>
  <c r="V14" i="16"/>
  <c r="W14" i="16"/>
  <c r="X14" i="16"/>
  <c r="Y14" i="16"/>
  <c r="AB14" i="16"/>
  <c r="AC14" i="16"/>
  <c r="AD14" i="16"/>
  <c r="AE14" i="16"/>
  <c r="AF14" i="16"/>
  <c r="AG14" i="16"/>
  <c r="AH14" i="16"/>
  <c r="AI14" i="16"/>
  <c r="AL14" i="16"/>
  <c r="AM14" i="16"/>
  <c r="AN14" i="16"/>
  <c r="AO14" i="16"/>
  <c r="AP14" i="16"/>
  <c r="AQ14" i="16"/>
  <c r="AR14" i="16"/>
  <c r="AS14" i="16"/>
  <c r="G15" i="16"/>
  <c r="H15" i="16"/>
  <c r="I15" i="16"/>
  <c r="K15" i="16" s="1"/>
  <c r="J15" i="16"/>
  <c r="L15" i="16"/>
  <c r="M15" i="16"/>
  <c r="N15" i="16"/>
  <c r="R15" i="16"/>
  <c r="S15" i="16"/>
  <c r="U15" i="16" s="1"/>
  <c r="T15" i="16"/>
  <c r="V15" i="16"/>
  <c r="W15" i="16"/>
  <c r="X15" i="16"/>
  <c r="AB15" i="16"/>
  <c r="AC15" i="16"/>
  <c r="AE15" i="16" s="1"/>
  <c r="AD15" i="16"/>
  <c r="AF15" i="16"/>
  <c r="AG15" i="16"/>
  <c r="AH15" i="16"/>
  <c r="AL15" i="16"/>
  <c r="AM15" i="16"/>
  <c r="AO15" i="16" s="1"/>
  <c r="AN15" i="16"/>
  <c r="AP15" i="16"/>
  <c r="AQ15" i="16"/>
  <c r="AR15" i="16"/>
  <c r="G16" i="16"/>
  <c r="H16" i="16"/>
  <c r="J16" i="16" s="1"/>
  <c r="I16" i="16"/>
  <c r="K16" i="16" s="1"/>
  <c r="L16" i="16"/>
  <c r="L19" i="16" s="1"/>
  <c r="M16" i="16"/>
  <c r="R16" i="16"/>
  <c r="T16" i="16" s="1"/>
  <c r="S16" i="16"/>
  <c r="U16" i="16" s="1"/>
  <c r="V16" i="16"/>
  <c r="V19" i="16" s="1"/>
  <c r="W16" i="16"/>
  <c r="AB16" i="16"/>
  <c r="AD16" i="16" s="1"/>
  <c r="AC16" i="16"/>
  <c r="AE16" i="16" s="1"/>
  <c r="AF16" i="16"/>
  <c r="AF19" i="16" s="1"/>
  <c r="AG16" i="16"/>
  <c r="AL16" i="16"/>
  <c r="AN16" i="16" s="1"/>
  <c r="AM16" i="16"/>
  <c r="AO16" i="16" s="1"/>
  <c r="AP16" i="16"/>
  <c r="AP19" i="16" s="1"/>
  <c r="AP53" i="16" s="1"/>
  <c r="AQ16" i="16"/>
  <c r="G17" i="16"/>
  <c r="H17" i="16"/>
  <c r="J17" i="16" s="1"/>
  <c r="I17" i="16"/>
  <c r="K17" i="16"/>
  <c r="L17" i="16"/>
  <c r="M17" i="16"/>
  <c r="O17" i="16"/>
  <c r="R17" i="16"/>
  <c r="T17" i="16" s="1"/>
  <c r="S17" i="16"/>
  <c r="U17" i="16"/>
  <c r="V17" i="16"/>
  <c r="W17" i="16"/>
  <c r="Y17" i="16"/>
  <c r="AB17" i="16"/>
  <c r="AD17" i="16" s="1"/>
  <c r="AC17" i="16"/>
  <c r="AE17" i="16"/>
  <c r="AF17" i="16"/>
  <c r="AG17" i="16"/>
  <c r="AI17" i="16"/>
  <c r="AL17" i="16"/>
  <c r="AN17" i="16" s="1"/>
  <c r="AM17" i="16"/>
  <c r="AO17" i="16"/>
  <c r="AP17" i="16"/>
  <c r="AQ17" i="16"/>
  <c r="AS17" i="16"/>
  <c r="G18" i="16"/>
  <c r="H18" i="16"/>
  <c r="I18" i="16"/>
  <c r="J18" i="16"/>
  <c r="K18" i="16"/>
  <c r="L18" i="16"/>
  <c r="M18" i="16"/>
  <c r="N18" i="16"/>
  <c r="O18" i="16"/>
  <c r="R18" i="16"/>
  <c r="S18" i="16"/>
  <c r="T18" i="16"/>
  <c r="U18" i="16"/>
  <c r="V18" i="16"/>
  <c r="W18" i="16"/>
  <c r="X18" i="16"/>
  <c r="Y18" i="16"/>
  <c r="AB18" i="16"/>
  <c r="AC18" i="16"/>
  <c r="AD18" i="16"/>
  <c r="AE18" i="16"/>
  <c r="AF18" i="16"/>
  <c r="AG18" i="16"/>
  <c r="AH18" i="16"/>
  <c r="AI18" i="16"/>
  <c r="AL18" i="16"/>
  <c r="AM18" i="16"/>
  <c r="AN18" i="16"/>
  <c r="AO18" i="16"/>
  <c r="AP18" i="16"/>
  <c r="AQ18" i="16"/>
  <c r="AR18" i="16"/>
  <c r="AS18" i="16"/>
  <c r="D19" i="16"/>
  <c r="I19" i="16"/>
  <c r="M19" i="16"/>
  <c r="S19" i="16"/>
  <c r="W19" i="16"/>
  <c r="AC19" i="16"/>
  <c r="AG19" i="16"/>
  <c r="AM19" i="16"/>
  <c r="AQ19" i="16"/>
  <c r="A20" i="16"/>
  <c r="H21" i="16"/>
  <c r="J21" i="16" s="1"/>
  <c r="I21" i="16"/>
  <c r="I31" i="16" s="1"/>
  <c r="R21" i="16"/>
  <c r="T21" i="16" s="1"/>
  <c r="S21" i="16"/>
  <c r="S31" i="16" s="1"/>
  <c r="AB21" i="16"/>
  <c r="AD21" i="16" s="1"/>
  <c r="AC21" i="16"/>
  <c r="AC31" i="16" s="1"/>
  <c r="H22" i="16"/>
  <c r="J22" i="16" s="1"/>
  <c r="I22" i="16"/>
  <c r="K22" i="16" s="1"/>
  <c r="R22" i="16"/>
  <c r="T22" i="16" s="1"/>
  <c r="S22" i="16"/>
  <c r="U22" i="16" s="1"/>
  <c r="AB22" i="16"/>
  <c r="AD22" i="16" s="1"/>
  <c r="AC22" i="16"/>
  <c r="AE22" i="16" s="1"/>
  <c r="H23" i="16"/>
  <c r="J23" i="16" s="1"/>
  <c r="I23" i="16"/>
  <c r="K23" i="16" s="1"/>
  <c r="R23" i="16"/>
  <c r="T23" i="16" s="1"/>
  <c r="S23" i="16"/>
  <c r="U23" i="16" s="1"/>
  <c r="AB23" i="16"/>
  <c r="AD23" i="16" s="1"/>
  <c r="AC23" i="16"/>
  <c r="AE23" i="16" s="1"/>
  <c r="H24" i="16"/>
  <c r="J24" i="16" s="1"/>
  <c r="I24" i="16"/>
  <c r="K24" i="16" s="1"/>
  <c r="R24" i="16"/>
  <c r="T24" i="16" s="1"/>
  <c r="S24" i="16"/>
  <c r="U24" i="16" s="1"/>
  <c r="AB24" i="16"/>
  <c r="AD24" i="16" s="1"/>
  <c r="AC24" i="16"/>
  <c r="AE24" i="16" s="1"/>
  <c r="H25" i="16"/>
  <c r="J25" i="16" s="1"/>
  <c r="I25" i="16"/>
  <c r="K25" i="16" s="1"/>
  <c r="R25" i="16"/>
  <c r="T25" i="16" s="1"/>
  <c r="S25" i="16"/>
  <c r="U25" i="16" s="1"/>
  <c r="AB25" i="16"/>
  <c r="AD25" i="16" s="1"/>
  <c r="AC25" i="16"/>
  <c r="AE25" i="16" s="1"/>
  <c r="H26" i="16"/>
  <c r="J26" i="16" s="1"/>
  <c r="I26" i="16"/>
  <c r="K26" i="16" s="1"/>
  <c r="R26" i="16"/>
  <c r="T26" i="16" s="1"/>
  <c r="S26" i="16"/>
  <c r="U26" i="16" s="1"/>
  <c r="AB26" i="16"/>
  <c r="AD26" i="16" s="1"/>
  <c r="AC26" i="16"/>
  <c r="AE26" i="16" s="1"/>
  <c r="H27" i="16"/>
  <c r="J27" i="16" s="1"/>
  <c r="I27" i="16"/>
  <c r="K27" i="16" s="1"/>
  <c r="R27" i="16"/>
  <c r="T27" i="16" s="1"/>
  <c r="S27" i="16"/>
  <c r="U27" i="16" s="1"/>
  <c r="AB27" i="16"/>
  <c r="AD27" i="16" s="1"/>
  <c r="AC27" i="16"/>
  <c r="AE27" i="16" s="1"/>
  <c r="H28" i="16"/>
  <c r="J28" i="16" s="1"/>
  <c r="I28" i="16"/>
  <c r="K28" i="16" s="1"/>
  <c r="R28" i="16"/>
  <c r="T28" i="16" s="1"/>
  <c r="S28" i="16"/>
  <c r="U28" i="16" s="1"/>
  <c r="AB28" i="16"/>
  <c r="AD28" i="16" s="1"/>
  <c r="AC28" i="16"/>
  <c r="AE28" i="16" s="1"/>
  <c r="H29" i="16"/>
  <c r="J29" i="16" s="1"/>
  <c r="I29" i="16"/>
  <c r="K29" i="16" s="1"/>
  <c r="R29" i="16"/>
  <c r="T29" i="16" s="1"/>
  <c r="S29" i="16"/>
  <c r="U29" i="16" s="1"/>
  <c r="AB29" i="16"/>
  <c r="AD29" i="16" s="1"/>
  <c r="AC29" i="16"/>
  <c r="AE29" i="16" s="1"/>
  <c r="H30" i="16"/>
  <c r="J30" i="16" s="1"/>
  <c r="I30" i="16"/>
  <c r="K30" i="16" s="1"/>
  <c r="R30" i="16"/>
  <c r="T30" i="16" s="1"/>
  <c r="S30" i="16"/>
  <c r="U30" i="16" s="1"/>
  <c r="AB30" i="16"/>
  <c r="AD30" i="16" s="1"/>
  <c r="AC30" i="16"/>
  <c r="AE30" i="16" s="1"/>
  <c r="D31" i="16"/>
  <c r="A32" i="16"/>
  <c r="H33" i="16"/>
  <c r="I33" i="16"/>
  <c r="L33" i="16"/>
  <c r="M33" i="16"/>
  <c r="R33" i="16"/>
  <c r="S33" i="16"/>
  <c r="V33" i="16"/>
  <c r="W33" i="16"/>
  <c r="AB33" i="16"/>
  <c r="AC33" i="16"/>
  <c r="AL33" i="16" s="1"/>
  <c r="AF33" i="16"/>
  <c r="AF37" i="16" s="1"/>
  <c r="AB85" i="16" s="1"/>
  <c r="AG33" i="16"/>
  <c r="AM33" i="16"/>
  <c r="AR33" i="16"/>
  <c r="AS33" i="16"/>
  <c r="AS43" i="16" s="1"/>
  <c r="H34" i="16"/>
  <c r="I34" i="16"/>
  <c r="L34" i="16"/>
  <c r="M34" i="16"/>
  <c r="R34" i="16"/>
  <c r="S34" i="16"/>
  <c r="V34" i="16"/>
  <c r="W34" i="16"/>
  <c r="AB34" i="16"/>
  <c r="AC34" i="16"/>
  <c r="AL34" i="16" s="1"/>
  <c r="AF34" i="16"/>
  <c r="AG34" i="16"/>
  <c r="AM34" i="16"/>
  <c r="AR34" i="16"/>
  <c r="AS34" i="16"/>
  <c r="H35" i="16"/>
  <c r="I35" i="16"/>
  <c r="L35" i="16"/>
  <c r="M35" i="16"/>
  <c r="R35" i="16"/>
  <c r="S35" i="16"/>
  <c r="V35" i="16"/>
  <c r="W35" i="16"/>
  <c r="AB35" i="16"/>
  <c r="AC35" i="16"/>
  <c r="AL35" i="16" s="1"/>
  <c r="AF35" i="16"/>
  <c r="AG35" i="16"/>
  <c r="AM35" i="16"/>
  <c r="AR35" i="16"/>
  <c r="AS35" i="16"/>
  <c r="H36" i="16"/>
  <c r="I36" i="16"/>
  <c r="L36" i="16"/>
  <c r="R36" i="16"/>
  <c r="S36" i="16"/>
  <c r="V36" i="16"/>
  <c r="AB36" i="16"/>
  <c r="AC36" i="16"/>
  <c r="AM36" i="16" s="1"/>
  <c r="AF36" i="16"/>
  <c r="AR36" i="16"/>
  <c r="AS36" i="16"/>
  <c r="D37" i="16"/>
  <c r="H37" i="16"/>
  <c r="R37" i="16"/>
  <c r="AB37" i="16"/>
  <c r="AR37" i="16"/>
  <c r="AS37" i="16"/>
  <c r="A38" i="16"/>
  <c r="H39" i="16"/>
  <c r="I39" i="16"/>
  <c r="N39" i="16"/>
  <c r="O39" i="16"/>
  <c r="R39" i="16"/>
  <c r="S39" i="16"/>
  <c r="X39" i="16"/>
  <c r="Y39" i="16"/>
  <c r="AB39" i="16"/>
  <c r="AC39" i="16"/>
  <c r="AH39" i="16"/>
  <c r="AI39" i="16"/>
  <c r="AL39" i="16"/>
  <c r="AM39" i="16"/>
  <c r="AR39" i="16"/>
  <c r="AS39" i="16"/>
  <c r="H40" i="16"/>
  <c r="I40" i="16"/>
  <c r="O40" i="16" s="1"/>
  <c r="N40" i="16"/>
  <c r="R40" i="16"/>
  <c r="S40" i="16"/>
  <c r="Y40" i="16" s="1"/>
  <c r="X40" i="16"/>
  <c r="AB40" i="16"/>
  <c r="AC40" i="16"/>
  <c r="AH40" i="16"/>
  <c r="AM40" i="16"/>
  <c r="AR40" i="16"/>
  <c r="AS40" i="16"/>
  <c r="H41" i="16"/>
  <c r="I41" i="16"/>
  <c r="O41" i="16" s="1"/>
  <c r="N41" i="16"/>
  <c r="R41" i="16"/>
  <c r="S41" i="16"/>
  <c r="Y41" i="16" s="1"/>
  <c r="X41" i="16"/>
  <c r="AB41" i="16"/>
  <c r="AC41" i="16"/>
  <c r="AH41" i="16"/>
  <c r="AM41" i="16"/>
  <c r="AR41" i="16"/>
  <c r="AS41" i="16"/>
  <c r="H42" i="16"/>
  <c r="I42" i="16"/>
  <c r="O42" i="16" s="1"/>
  <c r="R42" i="16"/>
  <c r="S42" i="16"/>
  <c r="Y42" i="16" s="1"/>
  <c r="AB42" i="16"/>
  <c r="AC42" i="16"/>
  <c r="AI42" i="16" s="1"/>
  <c r="AL42" i="16"/>
  <c r="AM42" i="16"/>
  <c r="AR42" i="16"/>
  <c r="AS42" i="16"/>
  <c r="D43" i="16"/>
  <c r="AR43" i="16"/>
  <c r="AX43" i="16"/>
  <c r="A45" i="16"/>
  <c r="R46" i="16"/>
  <c r="T46" i="16" s="1"/>
  <c r="S46" i="16"/>
  <c r="S48" i="16" s="1"/>
  <c r="U48" i="16" s="1"/>
  <c r="U46" i="16"/>
  <c r="AB46" i="16"/>
  <c r="AD46" i="16" s="1"/>
  <c r="AC46" i="16"/>
  <c r="AC48" i="16" s="1"/>
  <c r="AE48" i="16" s="1"/>
  <c r="J92" i="16" s="1"/>
  <c r="R47" i="16"/>
  <c r="T47" i="16" s="1"/>
  <c r="S47" i="16"/>
  <c r="U47" i="16"/>
  <c r="AB47" i="16"/>
  <c r="AD47" i="16" s="1"/>
  <c r="AC47" i="16"/>
  <c r="AE47" i="16"/>
  <c r="D48" i="16"/>
  <c r="AB48" i="16"/>
  <c r="AD48" i="16" s="1"/>
  <c r="A49" i="16"/>
  <c r="R50" i="16"/>
  <c r="S50" i="16"/>
  <c r="V50" i="16"/>
  <c r="W50" i="16"/>
  <c r="AB50" i="16"/>
  <c r="AC50" i="16"/>
  <c r="AF50" i="16"/>
  <c r="AG50" i="16"/>
  <c r="R51" i="16"/>
  <c r="S51" i="16"/>
  <c r="V51" i="16"/>
  <c r="W51" i="16"/>
  <c r="AB51" i="16"/>
  <c r="AC51" i="16"/>
  <c r="AF51" i="16"/>
  <c r="AG51" i="16"/>
  <c r="D52" i="16"/>
  <c r="R52" i="16"/>
  <c r="V52" i="16" s="1"/>
  <c r="AB52" i="16"/>
  <c r="AF52" i="16" s="1"/>
  <c r="AM53" i="16"/>
  <c r="AQ53" i="16"/>
  <c r="D60" i="16"/>
  <c r="R60" i="16"/>
  <c r="AF60" i="16"/>
  <c r="E67" i="16"/>
  <c r="F67" i="16"/>
  <c r="P67" i="16" s="1"/>
  <c r="G67" i="16"/>
  <c r="S67" i="16"/>
  <c r="S71" i="16" s="1"/>
  <c r="T67" i="16"/>
  <c r="U67" i="16"/>
  <c r="U71" i="16" s="1"/>
  <c r="U74" i="16" s="1"/>
  <c r="AG67" i="16"/>
  <c r="AH67" i="16"/>
  <c r="AR67" i="16" s="1"/>
  <c r="AI67" i="16"/>
  <c r="D68" i="16"/>
  <c r="D78" i="16" s="1"/>
  <c r="P78" i="16" s="1"/>
  <c r="R68" i="16"/>
  <c r="AF68" i="16"/>
  <c r="H69" i="16"/>
  <c r="I69" i="16"/>
  <c r="J69" i="16"/>
  <c r="K69" i="16"/>
  <c r="Q69" i="16"/>
  <c r="V69" i="16"/>
  <c r="W69" i="16"/>
  <c r="X69" i="16"/>
  <c r="Y69" i="16"/>
  <c r="AJ69" i="16"/>
  <c r="AJ79" i="16" s="1"/>
  <c r="AK69" i="16"/>
  <c r="AL69" i="16"/>
  <c r="AL79" i="16" s="1"/>
  <c r="AM69" i="16"/>
  <c r="R70" i="16"/>
  <c r="S70" i="16"/>
  <c r="T70" i="16"/>
  <c r="U70" i="16"/>
  <c r="V70" i="16"/>
  <c r="W70" i="16"/>
  <c r="X70" i="16"/>
  <c r="Y70" i="16"/>
  <c r="AF70" i="16"/>
  <c r="AG70" i="16"/>
  <c r="AG71" i="16" s="1"/>
  <c r="AG74" i="16" s="1"/>
  <c r="AR74" i="16" s="1"/>
  <c r="AH70" i="16"/>
  <c r="AI70" i="16"/>
  <c r="AI71" i="16" s="1"/>
  <c r="AI74" i="16" s="1"/>
  <c r="AJ70" i="16"/>
  <c r="AK70" i="16"/>
  <c r="AK73" i="16" s="1"/>
  <c r="AK76" i="16" s="1"/>
  <c r="AL70" i="16"/>
  <c r="AM70" i="16"/>
  <c r="AM73" i="16" s="1"/>
  <c r="AM76" i="16" s="1"/>
  <c r="E71" i="16"/>
  <c r="F71" i="16"/>
  <c r="P71" i="16" s="1"/>
  <c r="G71" i="16"/>
  <c r="T71" i="16"/>
  <c r="AH71" i="16"/>
  <c r="AR71" i="16"/>
  <c r="R72" i="16"/>
  <c r="AD72" i="16" s="1"/>
  <c r="H73" i="16"/>
  <c r="I73" i="16"/>
  <c r="J73" i="16"/>
  <c r="K73" i="16"/>
  <c r="Q73" i="16"/>
  <c r="V73" i="16"/>
  <c r="W73" i="16"/>
  <c r="X73" i="16"/>
  <c r="Y73" i="16"/>
  <c r="AL73" i="16"/>
  <c r="E74" i="16"/>
  <c r="G74" i="16"/>
  <c r="T74" i="16"/>
  <c r="AH74" i="16"/>
  <c r="R75" i="16"/>
  <c r="AU75" i="16"/>
  <c r="H76" i="16"/>
  <c r="I76" i="16"/>
  <c r="J76" i="16"/>
  <c r="K76" i="16"/>
  <c r="Q76" i="16"/>
  <c r="V76" i="16"/>
  <c r="W76" i="16"/>
  <c r="X76" i="16"/>
  <c r="Y76" i="16"/>
  <c r="AL76" i="16"/>
  <c r="E77" i="16"/>
  <c r="G77" i="16"/>
  <c r="S77" i="16"/>
  <c r="T77" i="16"/>
  <c r="U77" i="16"/>
  <c r="AG77" i="16"/>
  <c r="AI77" i="16"/>
  <c r="L78" i="16"/>
  <c r="Z78" i="16" s="1"/>
  <c r="M78" i="16"/>
  <c r="N78" i="16"/>
  <c r="O78" i="16"/>
  <c r="R78" i="16"/>
  <c r="AA78" i="16"/>
  <c r="AB78" i="16"/>
  <c r="AC78" i="16"/>
  <c r="AF78" i="16"/>
  <c r="AN78" i="16"/>
  <c r="AO78" i="16"/>
  <c r="AP78" i="16"/>
  <c r="AQ78" i="16"/>
  <c r="H79" i="16"/>
  <c r="I79" i="16"/>
  <c r="J79" i="16"/>
  <c r="K79" i="16"/>
  <c r="V79" i="16"/>
  <c r="V83" i="16" s="1"/>
  <c r="X79" i="16"/>
  <c r="X83" i="16" s="1"/>
  <c r="AK79" i="16"/>
  <c r="AM79" i="16"/>
  <c r="R80" i="16"/>
  <c r="T81" i="16" s="1"/>
  <c r="V80" i="16"/>
  <c r="AB82" i="16"/>
  <c r="AU82" i="16"/>
  <c r="Z85" i="16"/>
  <c r="AU85" i="16"/>
  <c r="P87" i="16"/>
  <c r="AT87" i="16" s="1"/>
  <c r="AX41" i="16" s="1"/>
  <c r="Q87" i="16"/>
  <c r="AD87" i="16"/>
  <c r="AE87" i="16"/>
  <c r="AR87" i="16"/>
  <c r="AS87" i="16"/>
  <c r="P88" i="16"/>
  <c r="AD88" i="16"/>
  <c r="AT88" i="16" s="1"/>
  <c r="AX42" i="16" s="1"/>
  <c r="AR88" i="16"/>
  <c r="AU88" i="16"/>
  <c r="Q89" i="16"/>
  <c r="AU89" i="16" s="1"/>
  <c r="AE89" i="16"/>
  <c r="AS89" i="16"/>
  <c r="AU91" i="16"/>
  <c r="H92" i="16"/>
  <c r="R93" i="16"/>
  <c r="V93" i="16"/>
  <c r="V95" i="16" s="1"/>
  <c r="T94" i="16"/>
  <c r="AR94" i="16"/>
  <c r="W95" i="16"/>
  <c r="AR95" i="16"/>
  <c r="H103" i="16"/>
  <c r="J103" i="16"/>
  <c r="F104" i="16"/>
  <c r="H104" i="16"/>
  <c r="J104" i="16"/>
  <c r="F105" i="16"/>
  <c r="H105" i="16"/>
  <c r="J105" i="16"/>
  <c r="U109" i="16"/>
  <c r="J5" i="15"/>
  <c r="L5" i="15"/>
  <c r="N5" i="15"/>
  <c r="T5" i="15"/>
  <c r="V5" i="15"/>
  <c r="X5" i="15"/>
  <c r="AD5" i="15"/>
  <c r="AF5" i="15"/>
  <c r="AH5" i="15"/>
  <c r="AN5" i="15"/>
  <c r="AP5" i="15"/>
  <c r="AR5" i="15"/>
  <c r="G9" i="15"/>
  <c r="H9" i="15"/>
  <c r="I9" i="15"/>
  <c r="K9" i="15" s="1"/>
  <c r="J9" i="15"/>
  <c r="L9" i="15"/>
  <c r="M9" i="15"/>
  <c r="N9" i="15"/>
  <c r="R9" i="15"/>
  <c r="S9" i="15"/>
  <c r="U9" i="15" s="1"/>
  <c r="T9" i="15"/>
  <c r="V9" i="15"/>
  <c r="W9" i="15"/>
  <c r="X9" i="15"/>
  <c r="AB9" i="15"/>
  <c r="AC9" i="15"/>
  <c r="AE9" i="15" s="1"/>
  <c r="AD9" i="15"/>
  <c r="AF9" i="15"/>
  <c r="AG9" i="15"/>
  <c r="AH9" i="15"/>
  <c r="AL9" i="15"/>
  <c r="AM9" i="15"/>
  <c r="AO9" i="15" s="1"/>
  <c r="AN9" i="15"/>
  <c r="AP9" i="15"/>
  <c r="AQ9" i="15"/>
  <c r="AR9" i="15"/>
  <c r="G10" i="15"/>
  <c r="H10" i="15"/>
  <c r="J10" i="15" s="1"/>
  <c r="I10" i="15"/>
  <c r="K10" i="15" s="1"/>
  <c r="L10" i="15"/>
  <c r="M10" i="15"/>
  <c r="R10" i="15"/>
  <c r="T10" i="15" s="1"/>
  <c r="S10" i="15"/>
  <c r="U10" i="15" s="1"/>
  <c r="V10" i="15"/>
  <c r="W10" i="15"/>
  <c r="AB10" i="15"/>
  <c r="AD10" i="15" s="1"/>
  <c r="AC10" i="15"/>
  <c r="AE10" i="15" s="1"/>
  <c r="AF10" i="15"/>
  <c r="AG10" i="15"/>
  <c r="AL10" i="15"/>
  <c r="AN10" i="15" s="1"/>
  <c r="AM10" i="15"/>
  <c r="AO10" i="15" s="1"/>
  <c r="AP10" i="15"/>
  <c r="AQ10" i="15"/>
  <c r="G11" i="15"/>
  <c r="H11" i="15"/>
  <c r="J11" i="15" s="1"/>
  <c r="I11" i="15"/>
  <c r="K11" i="15"/>
  <c r="L11" i="15"/>
  <c r="M11" i="15"/>
  <c r="O11" i="15"/>
  <c r="R11" i="15"/>
  <c r="T11" i="15" s="1"/>
  <c r="S11" i="15"/>
  <c r="U11" i="15"/>
  <c r="V11" i="15"/>
  <c r="W11" i="15"/>
  <c r="Y11" i="15"/>
  <c r="AB11" i="15"/>
  <c r="AD11" i="15" s="1"/>
  <c r="AC11" i="15"/>
  <c r="AE11" i="15"/>
  <c r="AF11" i="15"/>
  <c r="AG11" i="15"/>
  <c r="AI11" i="15"/>
  <c r="AL11" i="15"/>
  <c r="AN11" i="15" s="1"/>
  <c r="AM11" i="15"/>
  <c r="AO11" i="15"/>
  <c r="AP11" i="15"/>
  <c r="AQ11" i="15"/>
  <c r="AS11" i="15"/>
  <c r="G12" i="15"/>
  <c r="N12" i="15" s="1"/>
  <c r="H12" i="15"/>
  <c r="I12" i="15"/>
  <c r="J12" i="15"/>
  <c r="K12" i="15"/>
  <c r="L12" i="15"/>
  <c r="M12" i="15"/>
  <c r="O12" i="15"/>
  <c r="R12" i="15"/>
  <c r="S12" i="15"/>
  <c r="T12" i="15"/>
  <c r="U12" i="15"/>
  <c r="V12" i="15"/>
  <c r="W12" i="15"/>
  <c r="Y12" i="15"/>
  <c r="AB12" i="15"/>
  <c r="AC12" i="15"/>
  <c r="AD12" i="15"/>
  <c r="AE12" i="15"/>
  <c r="AF12" i="15"/>
  <c r="AG12" i="15"/>
  <c r="AI12" i="15"/>
  <c r="AL12" i="15"/>
  <c r="AM12" i="15"/>
  <c r="AN12" i="15"/>
  <c r="AO12" i="15"/>
  <c r="AP12" i="15"/>
  <c r="AQ12" i="15"/>
  <c r="AS12" i="15"/>
  <c r="G13" i="15"/>
  <c r="H13" i="15"/>
  <c r="I13" i="15"/>
  <c r="K13" i="15" s="1"/>
  <c r="J13" i="15"/>
  <c r="L13" i="15"/>
  <c r="M13" i="15"/>
  <c r="N13" i="15"/>
  <c r="R13" i="15"/>
  <c r="S13" i="15"/>
  <c r="U13" i="15" s="1"/>
  <c r="T13" i="15"/>
  <c r="V13" i="15"/>
  <c r="W13" i="15"/>
  <c r="X13" i="15"/>
  <c r="AB13" i="15"/>
  <c r="AC13" i="15"/>
  <c r="AE13" i="15" s="1"/>
  <c r="AD13" i="15"/>
  <c r="AF13" i="15"/>
  <c r="AG13" i="15"/>
  <c r="AH13" i="15"/>
  <c r="AL13" i="15"/>
  <c r="AM13" i="15"/>
  <c r="AO13" i="15" s="1"/>
  <c r="AN13" i="15"/>
  <c r="AP13" i="15"/>
  <c r="AQ13" i="15"/>
  <c r="AR13" i="15"/>
  <c r="G14" i="15"/>
  <c r="H14" i="15"/>
  <c r="J14" i="15" s="1"/>
  <c r="I14" i="15"/>
  <c r="L14" i="15"/>
  <c r="R14" i="15"/>
  <c r="T14" i="15" s="1"/>
  <c r="S14" i="15"/>
  <c r="V14" i="15"/>
  <c r="AB14" i="15"/>
  <c r="AD14" i="15" s="1"/>
  <c r="AC14" i="15"/>
  <c r="AF14" i="15"/>
  <c r="AL14" i="15"/>
  <c r="AM14" i="15"/>
  <c r="G15" i="15"/>
  <c r="O15" i="15" s="1"/>
  <c r="H15" i="15"/>
  <c r="I15" i="15"/>
  <c r="K15" i="15"/>
  <c r="M15" i="15"/>
  <c r="R15" i="15"/>
  <c r="S15" i="15"/>
  <c r="U15" i="15"/>
  <c r="W15" i="15"/>
  <c r="Y15" i="15"/>
  <c r="AB15" i="15"/>
  <c r="AC15" i="15"/>
  <c r="AE15" i="15"/>
  <c r="AG15" i="15"/>
  <c r="AL15" i="15"/>
  <c r="AM15" i="15"/>
  <c r="AO15" i="15"/>
  <c r="AQ15" i="15"/>
  <c r="AS15" i="15"/>
  <c r="G16" i="15"/>
  <c r="N16" i="15" s="1"/>
  <c r="H16" i="15"/>
  <c r="I16" i="15"/>
  <c r="J16" i="15"/>
  <c r="K16" i="15"/>
  <c r="L16" i="15"/>
  <c r="M16" i="15"/>
  <c r="O16" i="15"/>
  <c r="R16" i="15"/>
  <c r="S16" i="15"/>
  <c r="T16" i="15"/>
  <c r="U16" i="15"/>
  <c r="V16" i="15"/>
  <c r="W16" i="15"/>
  <c r="Y16" i="15"/>
  <c r="AB16" i="15"/>
  <c r="AC16" i="15"/>
  <c r="AD16" i="15"/>
  <c r="AE16" i="15"/>
  <c r="AF16" i="15"/>
  <c r="AG16" i="15"/>
  <c r="AI16" i="15"/>
  <c r="AL16" i="15"/>
  <c r="AM16" i="15"/>
  <c r="AN16" i="15"/>
  <c r="AO16" i="15"/>
  <c r="AP16" i="15"/>
  <c r="AQ16" i="15"/>
  <c r="AS16" i="15"/>
  <c r="G17" i="15"/>
  <c r="H17" i="15"/>
  <c r="I17" i="15"/>
  <c r="J17" i="15"/>
  <c r="L17" i="15"/>
  <c r="N17" i="15"/>
  <c r="R17" i="15"/>
  <c r="S17" i="15"/>
  <c r="T17" i="15"/>
  <c r="V17" i="15"/>
  <c r="W17" i="15"/>
  <c r="X17" i="15"/>
  <c r="AB17" i="15"/>
  <c r="AC17" i="15"/>
  <c r="AD17" i="15"/>
  <c r="AF17" i="15"/>
  <c r="AH17" i="15"/>
  <c r="AL17" i="15"/>
  <c r="AM17" i="15"/>
  <c r="AN17" i="15"/>
  <c r="AP17" i="15"/>
  <c r="AQ17" i="15"/>
  <c r="AR17" i="15"/>
  <c r="G18" i="15"/>
  <c r="H18" i="15"/>
  <c r="I18" i="15"/>
  <c r="R18" i="15"/>
  <c r="S18" i="15"/>
  <c r="AB18" i="15"/>
  <c r="AC18" i="15"/>
  <c r="AL18" i="15"/>
  <c r="AM18" i="15"/>
  <c r="D19" i="15"/>
  <c r="H19" i="15"/>
  <c r="R19" i="15"/>
  <c r="AB19" i="15"/>
  <c r="AL19" i="15"/>
  <c r="AL53" i="15" s="1"/>
  <c r="A20" i="15"/>
  <c r="H21" i="15"/>
  <c r="I21" i="15"/>
  <c r="J21" i="15"/>
  <c r="K21" i="15"/>
  <c r="R21" i="15"/>
  <c r="S21" i="15"/>
  <c r="T21" i="15"/>
  <c r="U21" i="15"/>
  <c r="AB21" i="15"/>
  <c r="AC21" i="15"/>
  <c r="AD21" i="15"/>
  <c r="AD31" i="15" s="1"/>
  <c r="AE21" i="15"/>
  <c r="H22" i="15"/>
  <c r="I22" i="15"/>
  <c r="J22" i="15"/>
  <c r="K22" i="15"/>
  <c r="R22" i="15"/>
  <c r="S22" i="15"/>
  <c r="T22" i="15"/>
  <c r="U22" i="15"/>
  <c r="AB22" i="15"/>
  <c r="AC22" i="15"/>
  <c r="AD22" i="15"/>
  <c r="AE22" i="15"/>
  <c r="H23" i="15"/>
  <c r="I23" i="15"/>
  <c r="J23" i="15"/>
  <c r="K23" i="15"/>
  <c r="R23" i="15"/>
  <c r="S23" i="15"/>
  <c r="T23" i="15"/>
  <c r="U23" i="15"/>
  <c r="AB23" i="15"/>
  <c r="AC23" i="15"/>
  <c r="AD23" i="15"/>
  <c r="AE23" i="15"/>
  <c r="H24" i="15"/>
  <c r="I24" i="15"/>
  <c r="J24" i="15"/>
  <c r="K24" i="15"/>
  <c r="R24" i="15"/>
  <c r="S24" i="15"/>
  <c r="T24" i="15"/>
  <c r="U24" i="15"/>
  <c r="AB24" i="15"/>
  <c r="AC24" i="15"/>
  <c r="AD24" i="15"/>
  <c r="AE24" i="15"/>
  <c r="H25" i="15"/>
  <c r="I25" i="15"/>
  <c r="J25" i="15"/>
  <c r="K25" i="15"/>
  <c r="R25" i="15"/>
  <c r="S25" i="15"/>
  <c r="T25" i="15"/>
  <c r="U25" i="15"/>
  <c r="AB25" i="15"/>
  <c r="AC25" i="15"/>
  <c r="AD25" i="15"/>
  <c r="AE25" i="15"/>
  <c r="H26" i="15"/>
  <c r="I26" i="15"/>
  <c r="J26" i="15"/>
  <c r="K26" i="15"/>
  <c r="R26" i="15"/>
  <c r="S26" i="15"/>
  <c r="T26" i="15"/>
  <c r="U26" i="15"/>
  <c r="AB26" i="15"/>
  <c r="AC26" i="15"/>
  <c r="AD26" i="15"/>
  <c r="AE26" i="15"/>
  <c r="H27" i="15"/>
  <c r="I27" i="15"/>
  <c r="J27" i="15"/>
  <c r="K27" i="15"/>
  <c r="R27" i="15"/>
  <c r="S27" i="15"/>
  <c r="T27" i="15"/>
  <c r="U27" i="15"/>
  <c r="AB27" i="15"/>
  <c r="AC27" i="15"/>
  <c r="AD27" i="15"/>
  <c r="AE27" i="15"/>
  <c r="H28" i="15"/>
  <c r="I28" i="15"/>
  <c r="J28" i="15"/>
  <c r="K28" i="15"/>
  <c r="R28" i="15"/>
  <c r="S28" i="15"/>
  <c r="T28" i="15"/>
  <c r="U28" i="15"/>
  <c r="AB28" i="15"/>
  <c r="AC28" i="15"/>
  <c r="AD28" i="15"/>
  <c r="AE28" i="15"/>
  <c r="H29" i="15"/>
  <c r="I29" i="15"/>
  <c r="J29" i="15"/>
  <c r="K29" i="15"/>
  <c r="R29" i="15"/>
  <c r="S29" i="15"/>
  <c r="T29" i="15"/>
  <c r="U29" i="15"/>
  <c r="AB29" i="15"/>
  <c r="AC29" i="15"/>
  <c r="AD29" i="15"/>
  <c r="AE29" i="15"/>
  <c r="H30" i="15"/>
  <c r="I30" i="15"/>
  <c r="J30" i="15"/>
  <c r="K30" i="15"/>
  <c r="R30" i="15"/>
  <c r="S30" i="15"/>
  <c r="T30" i="15"/>
  <c r="U30" i="15"/>
  <c r="AB30" i="15"/>
  <c r="AC30" i="15"/>
  <c r="AD30" i="15"/>
  <c r="AE30" i="15"/>
  <c r="D31" i="15"/>
  <c r="H31" i="15"/>
  <c r="I31" i="15"/>
  <c r="J31" i="15"/>
  <c r="R31" i="15"/>
  <c r="S31" i="15"/>
  <c r="T31" i="15"/>
  <c r="AB31" i="15"/>
  <c r="AC31" i="15"/>
  <c r="A32" i="15"/>
  <c r="H33" i="15"/>
  <c r="L33" i="15" s="1"/>
  <c r="I33" i="15"/>
  <c r="M33" i="15" s="1"/>
  <c r="R33" i="15"/>
  <c r="V33" i="15" s="1"/>
  <c r="S33" i="15"/>
  <c r="W33" i="15" s="1"/>
  <c r="AB33" i="15"/>
  <c r="AC33" i="15"/>
  <c r="AG33" i="15" s="1"/>
  <c r="AL33" i="15"/>
  <c r="AM33" i="15"/>
  <c r="AR33" i="15"/>
  <c r="AS33" i="15"/>
  <c r="H34" i="15"/>
  <c r="L34" i="15" s="1"/>
  <c r="I34" i="15"/>
  <c r="M34" i="15"/>
  <c r="R34" i="15"/>
  <c r="V34" i="15" s="1"/>
  <c r="S34" i="15"/>
  <c r="W34" i="15"/>
  <c r="AB34" i="15"/>
  <c r="AF34" i="15" s="1"/>
  <c r="AC34" i="15"/>
  <c r="AG34" i="15"/>
  <c r="AL34" i="15"/>
  <c r="AM34" i="15"/>
  <c r="AR34" i="15"/>
  <c r="AS34" i="15"/>
  <c r="H35" i="15"/>
  <c r="L35" i="15" s="1"/>
  <c r="I35" i="15"/>
  <c r="M35" i="15" s="1"/>
  <c r="R35" i="15"/>
  <c r="V35" i="15" s="1"/>
  <c r="S35" i="15"/>
  <c r="W35" i="15"/>
  <c r="AB35" i="15"/>
  <c r="AF35" i="15" s="1"/>
  <c r="AC35" i="15"/>
  <c r="AM35" i="15" s="1"/>
  <c r="AG35" i="15"/>
  <c r="AL35" i="15"/>
  <c r="AR35" i="15"/>
  <c r="AS35" i="15"/>
  <c r="H36" i="15"/>
  <c r="I36" i="15"/>
  <c r="L36" i="15"/>
  <c r="M36" i="15"/>
  <c r="R36" i="15"/>
  <c r="S36" i="15"/>
  <c r="V36" i="15"/>
  <c r="V37" i="15" s="1"/>
  <c r="W36" i="15"/>
  <c r="AB36" i="15"/>
  <c r="AC36" i="15"/>
  <c r="AF36" i="15"/>
  <c r="AG36" i="15"/>
  <c r="AL36" i="15"/>
  <c r="AM36" i="15"/>
  <c r="AR36" i="15"/>
  <c r="AS36" i="15"/>
  <c r="D37" i="15"/>
  <c r="H37" i="15"/>
  <c r="I37" i="15"/>
  <c r="R37" i="15"/>
  <c r="S37" i="15"/>
  <c r="AC37" i="15"/>
  <c r="AM37" i="15" s="1"/>
  <c r="AL37" i="15"/>
  <c r="AR37" i="15"/>
  <c r="AS37" i="15"/>
  <c r="A38" i="15"/>
  <c r="H39" i="15"/>
  <c r="I39" i="15"/>
  <c r="O39" i="15" s="1"/>
  <c r="N39" i="15"/>
  <c r="R39" i="15"/>
  <c r="S39" i="15"/>
  <c r="Y39" i="15" s="1"/>
  <c r="Y43" i="15" s="1"/>
  <c r="X39" i="15"/>
  <c r="AB39" i="15"/>
  <c r="AC39" i="15"/>
  <c r="AH39" i="15"/>
  <c r="AM39" i="15"/>
  <c r="AR39" i="15"/>
  <c r="AR43" i="15" s="1"/>
  <c r="AS39" i="15"/>
  <c r="H40" i="15"/>
  <c r="I40" i="15"/>
  <c r="O40" i="15" s="1"/>
  <c r="N40" i="15"/>
  <c r="N43" i="15" s="1"/>
  <c r="R40" i="15"/>
  <c r="S40" i="15"/>
  <c r="Y40" i="15" s="1"/>
  <c r="X40" i="15"/>
  <c r="AB40" i="15"/>
  <c r="AC40" i="15"/>
  <c r="AI40" i="15" s="1"/>
  <c r="AL40" i="15"/>
  <c r="AM40" i="15"/>
  <c r="AR40" i="15"/>
  <c r="AS40" i="15"/>
  <c r="H41" i="15"/>
  <c r="N41" i="15" s="1"/>
  <c r="I41" i="15"/>
  <c r="O41" i="15" s="1"/>
  <c r="R41" i="15"/>
  <c r="S41" i="15"/>
  <c r="Y41" i="15" s="1"/>
  <c r="X41" i="15"/>
  <c r="AB41" i="15"/>
  <c r="AC41" i="15"/>
  <c r="AI41" i="15" s="1"/>
  <c r="AH41" i="15"/>
  <c r="AL41" i="15"/>
  <c r="AR41" i="15"/>
  <c r="AS41" i="15"/>
  <c r="H42" i="15"/>
  <c r="N42" i="15" s="1"/>
  <c r="I42" i="15"/>
  <c r="O42" i="15"/>
  <c r="R42" i="15"/>
  <c r="X42" i="15" s="1"/>
  <c r="S42" i="15"/>
  <c r="Y42" i="15"/>
  <c r="AB42" i="15"/>
  <c r="AH42" i="15" s="1"/>
  <c r="AC42" i="15"/>
  <c r="AM42" i="15"/>
  <c r="AR42" i="15"/>
  <c r="AS42" i="15"/>
  <c r="D43" i="15"/>
  <c r="S43" i="15"/>
  <c r="X43" i="15"/>
  <c r="AS43" i="15"/>
  <c r="A45" i="15"/>
  <c r="R46" i="15"/>
  <c r="T46" i="15" s="1"/>
  <c r="S46" i="15"/>
  <c r="U46" i="15"/>
  <c r="AB46" i="15"/>
  <c r="AD46" i="15" s="1"/>
  <c r="AC46" i="15"/>
  <c r="AE46" i="15"/>
  <c r="R47" i="15"/>
  <c r="S47" i="15"/>
  <c r="T47" i="15"/>
  <c r="U47" i="15"/>
  <c r="AB47" i="15"/>
  <c r="AC47" i="15"/>
  <c r="AD47" i="15"/>
  <c r="AE47" i="15"/>
  <c r="D48" i="15"/>
  <c r="R48" i="15"/>
  <c r="T48" i="15" s="1"/>
  <c r="S48" i="15"/>
  <c r="U48" i="15" s="1"/>
  <c r="AB48" i="15"/>
  <c r="AD48" i="15" s="1"/>
  <c r="M91" i="15" s="1"/>
  <c r="AC48" i="15"/>
  <c r="AE48" i="15" s="1"/>
  <c r="A49" i="15"/>
  <c r="R50" i="15"/>
  <c r="S50" i="15"/>
  <c r="W50" i="15" s="1"/>
  <c r="V50" i="15"/>
  <c r="AB50" i="15"/>
  <c r="AC50" i="15"/>
  <c r="AG50" i="15" s="1"/>
  <c r="AF50" i="15"/>
  <c r="R51" i="15"/>
  <c r="S51" i="15"/>
  <c r="W51" i="15" s="1"/>
  <c r="V51" i="15"/>
  <c r="AB51" i="15"/>
  <c r="AC51" i="15"/>
  <c r="AG51" i="15" s="1"/>
  <c r="AF51" i="15"/>
  <c r="D52" i="15"/>
  <c r="R52" i="15"/>
  <c r="V52" i="15" s="1"/>
  <c r="AB52" i="15"/>
  <c r="AF52" i="15" s="1"/>
  <c r="AC52" i="15"/>
  <c r="AG52" i="15" s="1"/>
  <c r="D60" i="15"/>
  <c r="R60" i="15"/>
  <c r="AF60" i="15"/>
  <c r="E67" i="15"/>
  <c r="F67" i="15"/>
  <c r="G67" i="15"/>
  <c r="S67" i="15"/>
  <c r="T67" i="15"/>
  <c r="U67" i="15"/>
  <c r="AD67" i="15"/>
  <c r="AG67" i="15"/>
  <c r="AH67" i="15"/>
  <c r="AH71" i="15" s="1"/>
  <c r="AI67" i="15"/>
  <c r="D68" i="15"/>
  <c r="P68" i="15"/>
  <c r="R68" i="15"/>
  <c r="AD68" i="15" s="1"/>
  <c r="AF68" i="15"/>
  <c r="AF78" i="15" s="1"/>
  <c r="AR68" i="15"/>
  <c r="H69" i="15"/>
  <c r="I69" i="15"/>
  <c r="J69" i="15"/>
  <c r="K69" i="15"/>
  <c r="K79" i="15" s="1"/>
  <c r="V69" i="15"/>
  <c r="W69" i="15"/>
  <c r="AE69" i="15" s="1"/>
  <c r="X69" i="15"/>
  <c r="X79" i="15" s="1"/>
  <c r="Y69" i="15"/>
  <c r="AJ69" i="15"/>
  <c r="AJ73" i="15" s="1"/>
  <c r="AK69" i="15"/>
  <c r="AL69" i="15"/>
  <c r="AM69" i="15"/>
  <c r="R70" i="15"/>
  <c r="R72" i="15" s="1"/>
  <c r="AD72" i="15" s="1"/>
  <c r="S70" i="15"/>
  <c r="T70" i="15"/>
  <c r="U70" i="15"/>
  <c r="V70" i="15"/>
  <c r="V73" i="15" s="1"/>
  <c r="W70" i="15"/>
  <c r="X70" i="15"/>
  <c r="Y70" i="15"/>
  <c r="Y73" i="15" s="1"/>
  <c r="Y76" i="15" s="1"/>
  <c r="AF70" i="15"/>
  <c r="AF72" i="15" s="1"/>
  <c r="AG70" i="15"/>
  <c r="AH70" i="15"/>
  <c r="AI70" i="15"/>
  <c r="AJ70" i="15"/>
  <c r="AK70" i="15"/>
  <c r="AL70" i="15"/>
  <c r="AM70" i="15"/>
  <c r="AM73" i="15" s="1"/>
  <c r="AM76" i="15" s="1"/>
  <c r="E71" i="15"/>
  <c r="E74" i="15" s="1"/>
  <c r="F71" i="15"/>
  <c r="G71" i="15"/>
  <c r="S71" i="15"/>
  <c r="T71" i="15"/>
  <c r="U71" i="15"/>
  <c r="U74" i="15" s="1"/>
  <c r="AD71" i="15"/>
  <c r="AE71" i="15" s="1"/>
  <c r="AG71" i="15"/>
  <c r="AI71" i="15"/>
  <c r="AI74" i="15" s="1"/>
  <c r="D72" i="15"/>
  <c r="D75" i="15" s="1"/>
  <c r="H73" i="15"/>
  <c r="I73" i="15"/>
  <c r="J73" i="15"/>
  <c r="K73" i="15"/>
  <c r="W73" i="15"/>
  <c r="X73" i="15"/>
  <c r="AL73" i="15"/>
  <c r="F74" i="15"/>
  <c r="G74" i="15"/>
  <c r="S74" i="15"/>
  <c r="T74" i="15"/>
  <c r="AG74" i="15"/>
  <c r="R75" i="15"/>
  <c r="AD75" i="15" s="1"/>
  <c r="AU75" i="15"/>
  <c r="H76" i="15"/>
  <c r="I76" i="15"/>
  <c r="J76" i="15"/>
  <c r="K76" i="15"/>
  <c r="W76" i="15"/>
  <c r="X76" i="15"/>
  <c r="AL76" i="15"/>
  <c r="F77" i="15"/>
  <c r="G77" i="15"/>
  <c r="G90" i="15" s="1"/>
  <c r="S77" i="15"/>
  <c r="T77" i="15"/>
  <c r="U77" i="15"/>
  <c r="AD77" i="15" s="1"/>
  <c r="AG77" i="15"/>
  <c r="AI77" i="15"/>
  <c r="L78" i="15"/>
  <c r="M78" i="15"/>
  <c r="AA78" i="15" s="1"/>
  <c r="N78" i="15"/>
  <c r="O78" i="15"/>
  <c r="R78" i="15"/>
  <c r="Z78" i="15"/>
  <c r="AC78" i="15"/>
  <c r="AC91" i="15" s="1"/>
  <c r="AN78" i="15"/>
  <c r="AO78" i="15"/>
  <c r="AP78" i="15"/>
  <c r="AQ78" i="15"/>
  <c r="H79" i="15"/>
  <c r="I79" i="15"/>
  <c r="V79" i="15"/>
  <c r="W79" i="15"/>
  <c r="Y79" i="15"/>
  <c r="AJ79" i="15"/>
  <c r="AL79" i="15"/>
  <c r="AM79" i="15"/>
  <c r="AU82" i="15"/>
  <c r="G84" i="15"/>
  <c r="L85" i="15"/>
  <c r="M85" i="15"/>
  <c r="AU85" i="15"/>
  <c r="P87" i="15"/>
  <c r="Q87" i="15"/>
  <c r="AD87" i="15"/>
  <c r="AE87" i="15" s="1"/>
  <c r="AR87" i="15"/>
  <c r="AT87" i="15"/>
  <c r="AX41" i="15" s="1"/>
  <c r="P88" i="15"/>
  <c r="AT88" i="15" s="1"/>
  <c r="AX42" i="15" s="1"/>
  <c r="AD88" i="15"/>
  <c r="AR88" i="15"/>
  <c r="AS87" i="15" s="1"/>
  <c r="AU88" i="15"/>
  <c r="Q89" i="15"/>
  <c r="AU89" i="15" s="1"/>
  <c r="AX43" i="15" s="1"/>
  <c r="AE89" i="15"/>
  <c r="AS89" i="15"/>
  <c r="F90" i="15"/>
  <c r="S90" i="15"/>
  <c r="T90" i="15"/>
  <c r="L91" i="15"/>
  <c r="R91" i="15"/>
  <c r="Z91" i="15"/>
  <c r="AA91" i="15"/>
  <c r="AU91" i="15"/>
  <c r="H92" i="15"/>
  <c r="I92" i="15"/>
  <c r="K92" i="15"/>
  <c r="AR94" i="15"/>
  <c r="AR95" i="15"/>
  <c r="H103" i="15"/>
  <c r="J103" i="15"/>
  <c r="F104" i="15"/>
  <c r="H104" i="15"/>
  <c r="J104" i="15"/>
  <c r="F105" i="15"/>
  <c r="H105" i="15"/>
  <c r="J105" i="15"/>
  <c r="U109" i="15"/>
  <c r="AD101" i="17" l="1"/>
  <c r="BH97" i="17"/>
  <c r="AP101" i="17"/>
  <c r="AR84" i="17"/>
  <c r="AS84" i="17" s="1"/>
  <c r="BG77" i="17"/>
  <c r="P43" i="17"/>
  <c r="AN88" i="17"/>
  <c r="Z92" i="17"/>
  <c r="Z95" i="17"/>
  <c r="Z101" i="17"/>
  <c r="X105" i="17"/>
  <c r="AD105" i="17" s="1"/>
  <c r="T104" i="17"/>
  <c r="U104" i="17"/>
  <c r="Q84" i="17"/>
  <c r="AE81" i="17"/>
  <c r="AE77" i="17"/>
  <c r="Q102" i="17"/>
  <c r="AO101" i="17"/>
  <c r="AD100" i="17"/>
  <c r="AE100" i="17" s="1"/>
  <c r="AS97" i="17"/>
  <c r="AQ88" i="17"/>
  <c r="AC92" i="17"/>
  <c r="T94" i="17"/>
  <c r="BG83" i="17"/>
  <c r="AY86" i="17"/>
  <c r="BF81" i="17"/>
  <c r="BG81" i="17" s="1"/>
  <c r="AU84" i="17"/>
  <c r="AS83" i="17"/>
  <c r="AK86" i="17"/>
  <c r="BH98" i="17"/>
  <c r="BL53" i="17" s="1"/>
  <c r="AB95" i="17"/>
  <c r="L95" i="17"/>
  <c r="P95" i="17" s="1"/>
  <c r="AB92" i="17"/>
  <c r="BB88" i="17"/>
  <c r="BF88" i="17" s="1"/>
  <c r="AT85" i="17"/>
  <c r="R85" i="17"/>
  <c r="AB60" i="17"/>
  <c r="V62" i="17"/>
  <c r="AB62" i="17" s="1"/>
  <c r="AO49" i="17"/>
  <c r="BC95" i="17" s="1"/>
  <c r="P42" i="17"/>
  <c r="AM43" i="17"/>
  <c r="AP95" i="17" s="1"/>
  <c r="AL36" i="17"/>
  <c r="AS36" i="17"/>
  <c r="AK37" i="17"/>
  <c r="M37" i="17"/>
  <c r="M63" i="17" s="1"/>
  <c r="BE88" i="17"/>
  <c r="W52" i="17"/>
  <c r="U54" i="17"/>
  <c r="W54" i="17" s="1"/>
  <c r="AD48" i="17"/>
  <c r="AD49" i="17" s="1"/>
  <c r="V49" i="17"/>
  <c r="AB39" i="17"/>
  <c r="AB43" i="17" s="1"/>
  <c r="V43" i="17"/>
  <c r="N43" i="17"/>
  <c r="AL35" i="17"/>
  <c r="AS35" i="17"/>
  <c r="Z33" i="17"/>
  <c r="Z37" i="17" s="1"/>
  <c r="V37" i="17"/>
  <c r="AN60" i="17"/>
  <c r="AH62" i="17"/>
  <c r="AN62" i="17" s="1"/>
  <c r="AI52" i="17"/>
  <c r="AG54" i="17"/>
  <c r="AI54" i="17" s="1"/>
  <c r="N40" i="17"/>
  <c r="J43" i="17"/>
  <c r="AA43" i="17"/>
  <c r="AL34" i="17"/>
  <c r="AS34" i="17"/>
  <c r="AJ31" i="17"/>
  <c r="AP48" i="17"/>
  <c r="AH49" i="17"/>
  <c r="AS48" i="17"/>
  <c r="R48" i="17"/>
  <c r="R49" i="17" s="1"/>
  <c r="J49" i="17"/>
  <c r="AC49" i="17"/>
  <c r="AN41" i="17"/>
  <c r="AS41" i="17"/>
  <c r="AN39" i="17"/>
  <c r="AS39" i="17"/>
  <c r="AH43" i="17"/>
  <c r="AL33" i="17"/>
  <c r="AL37" i="17" s="1"/>
  <c r="AS33" i="17"/>
  <c r="AH37" i="17"/>
  <c r="N33" i="17"/>
  <c r="N37" i="17" s="1"/>
  <c r="N63" i="17" s="1"/>
  <c r="J37" i="17"/>
  <c r="AH58" i="17"/>
  <c r="AL58" i="17" s="1"/>
  <c r="V58" i="17"/>
  <c r="Z58" i="17" s="1"/>
  <c r="AP47" i="17"/>
  <c r="AP49" i="17" s="1"/>
  <c r="X25" i="17"/>
  <c r="X31" i="17" s="1"/>
  <c r="L24" i="17"/>
  <c r="L31" i="17" s="1"/>
  <c r="AJ22" i="17"/>
  <c r="P18" i="17"/>
  <c r="L18" i="17"/>
  <c r="Q18" i="17"/>
  <c r="Q19" i="17" s="1"/>
  <c r="AO18" i="17"/>
  <c r="R17" i="17"/>
  <c r="AP17" i="17"/>
  <c r="AC17" i="17"/>
  <c r="AS19" i="17"/>
  <c r="AG19" i="17"/>
  <c r="AX18" i="17"/>
  <c r="AX19" i="17" s="1"/>
  <c r="AX63" i="17" s="1"/>
  <c r="AU18" i="17"/>
  <c r="AY18" i="17"/>
  <c r="AW17" i="17"/>
  <c r="AW19" i="17" s="1"/>
  <c r="AW63" i="17" s="1"/>
  <c r="AO17" i="17"/>
  <c r="L16" i="17"/>
  <c r="L19" i="17" s="1"/>
  <c r="P16" i="17"/>
  <c r="W18" i="17"/>
  <c r="AA18" i="17"/>
  <c r="AJ16" i="17"/>
  <c r="AN16" i="17"/>
  <c r="K16" i="17"/>
  <c r="O16" i="17"/>
  <c r="AJ15" i="17"/>
  <c r="AJ19" i="17" s="1"/>
  <c r="AJ63" i="17" s="1"/>
  <c r="AN15" i="17"/>
  <c r="BB19" i="17"/>
  <c r="BB63" i="17" s="1"/>
  <c r="Z19" i="17"/>
  <c r="Z63" i="17" s="1"/>
  <c r="AG31" i="17"/>
  <c r="U31" i="17"/>
  <c r="U63" i="17" s="1"/>
  <c r="I31" i="17"/>
  <c r="AD18" i="17"/>
  <c r="AD19" i="17" s="1"/>
  <c r="AD63" i="17" s="1"/>
  <c r="Y18" i="17"/>
  <c r="Y19" i="17" s="1"/>
  <c r="Y63" i="17" s="1"/>
  <c r="AV17" i="17"/>
  <c r="AV19" i="17" s="1"/>
  <c r="AV63" i="17" s="1"/>
  <c r="AZ17" i="17"/>
  <c r="X17" i="17"/>
  <c r="X19" i="17" s="1"/>
  <c r="AB17" i="17"/>
  <c r="K17" i="17"/>
  <c r="O17" i="17"/>
  <c r="AI16" i="17"/>
  <c r="AI19" i="17" s="1"/>
  <c r="L92" i="17" s="1"/>
  <c r="AM16" i="17"/>
  <c r="AU15" i="17"/>
  <c r="AU19" i="17" s="1"/>
  <c r="AU63" i="17" s="1"/>
  <c r="AY15" i="17"/>
  <c r="AL15" i="17"/>
  <c r="AL19" i="17" s="1"/>
  <c r="W15" i="17"/>
  <c r="W19" i="17" s="1"/>
  <c r="W63" i="17" s="1"/>
  <c r="AA15" i="17"/>
  <c r="AZ14" i="17"/>
  <c r="AP14" i="17"/>
  <c r="AB14" i="17"/>
  <c r="R14" i="17"/>
  <c r="BA13" i="17"/>
  <c r="AM13" i="17"/>
  <c r="AC13" i="17"/>
  <c r="AC19" i="17" s="1"/>
  <c r="AC63" i="17" s="1"/>
  <c r="O13" i="17"/>
  <c r="AN12" i="17"/>
  <c r="P12" i="17"/>
  <c r="AY11" i="17"/>
  <c r="AA11" i="17"/>
  <c r="AZ10" i="17"/>
  <c r="AB10" i="17"/>
  <c r="R10" i="17"/>
  <c r="R19" i="17" s="1"/>
  <c r="AM9" i="17"/>
  <c r="O9" i="17"/>
  <c r="AT19" i="17"/>
  <c r="V19" i="17"/>
  <c r="V63" i="17" s="1"/>
  <c r="BA16" i="17"/>
  <c r="P15" i="17"/>
  <c r="AY14" i="17"/>
  <c r="AO14" i="17"/>
  <c r="AA14" i="17"/>
  <c r="AZ13" i="17"/>
  <c r="AP13" i="17"/>
  <c r="AB13" i="17"/>
  <c r="BA12" i="17"/>
  <c r="BA19" i="17" s="1"/>
  <c r="BA63" i="17" s="1"/>
  <c r="AM12" i="17"/>
  <c r="O12" i="17"/>
  <c r="AN11" i="17"/>
  <c r="AN19" i="17" s="1"/>
  <c r="P11" i="17"/>
  <c r="P19" i="17" s="1"/>
  <c r="P63" i="17" s="1"/>
  <c r="AY10" i="17"/>
  <c r="AO10" i="17"/>
  <c r="AA10" i="17"/>
  <c r="AA19" i="17" s="1"/>
  <c r="AZ9" i="17"/>
  <c r="AZ19" i="17" s="1"/>
  <c r="AZ63" i="17" s="1"/>
  <c r="AP9" i="17"/>
  <c r="AB9" i="17"/>
  <c r="AD71" i="16"/>
  <c r="AE71" i="16" s="1"/>
  <c r="S74" i="16"/>
  <c r="AB91" i="16"/>
  <c r="AC91" i="16"/>
  <c r="AA91" i="16"/>
  <c r="N91" i="16"/>
  <c r="L91" i="16"/>
  <c r="M91" i="16"/>
  <c r="O91" i="16"/>
  <c r="U81" i="16"/>
  <c r="U94" i="16"/>
  <c r="T90" i="16"/>
  <c r="R91" i="16"/>
  <c r="Y95" i="16"/>
  <c r="AD77" i="16"/>
  <c r="AE76" i="16"/>
  <c r="AE73" i="16"/>
  <c r="AS69" i="16"/>
  <c r="X95" i="16"/>
  <c r="AD95" i="16" s="1"/>
  <c r="AX44" i="16"/>
  <c r="AA82" i="16"/>
  <c r="AA85" i="16"/>
  <c r="F74" i="16"/>
  <c r="AJ73" i="16"/>
  <c r="D72" i="16"/>
  <c r="Y79" i="16"/>
  <c r="Y83" i="16" s="1"/>
  <c r="X42" i="16"/>
  <c r="X43" i="16" s="1"/>
  <c r="R43" i="16"/>
  <c r="AD75" i="16"/>
  <c r="R82" i="16"/>
  <c r="AR68" i="16"/>
  <c r="AS67" i="16" s="1"/>
  <c r="O43" i="16"/>
  <c r="AF53" i="16"/>
  <c r="AR78" i="16"/>
  <c r="Z91" i="16"/>
  <c r="U90" i="16"/>
  <c r="R94" i="16"/>
  <c r="AU87" i="16"/>
  <c r="Z82" i="16"/>
  <c r="AC82" i="16"/>
  <c r="AC85" i="16"/>
  <c r="AF72" i="16"/>
  <c r="AE69" i="16"/>
  <c r="W79" i="16"/>
  <c r="W83" i="16" s="1"/>
  <c r="AE83" i="16" s="1"/>
  <c r="AD68" i="16"/>
  <c r="AH77" i="16"/>
  <c r="AR77" i="16" s="1"/>
  <c r="F77" i="16"/>
  <c r="P77" i="16" s="1"/>
  <c r="AE46" i="16"/>
  <c r="I92" i="16"/>
  <c r="Q92" i="16" s="1"/>
  <c r="K92" i="16"/>
  <c r="AH42" i="16"/>
  <c r="AH43" i="16" s="1"/>
  <c r="AF85" i="16" s="1"/>
  <c r="AB43" i="16"/>
  <c r="N42" i="16"/>
  <c r="N43" i="16" s="1"/>
  <c r="H43" i="16"/>
  <c r="Y43" i="16"/>
  <c r="AL86" i="16" s="1"/>
  <c r="AO85" i="16"/>
  <c r="P68" i="16"/>
  <c r="Q67" i="16" s="1"/>
  <c r="AD67" i="16"/>
  <c r="S90" i="16"/>
  <c r="AD90" i="16" s="1"/>
  <c r="AC52" i="16"/>
  <c r="AG52" i="16" s="1"/>
  <c r="S52" i="16"/>
  <c r="W52" i="16" s="1"/>
  <c r="R48" i="16"/>
  <c r="T48" i="16" s="1"/>
  <c r="F90" i="16" s="1"/>
  <c r="AI41" i="16"/>
  <c r="AL41" i="16"/>
  <c r="AI40" i="16"/>
  <c r="AI43" i="16" s="1"/>
  <c r="AL40" i="16"/>
  <c r="AC43" i="16"/>
  <c r="R31" i="16"/>
  <c r="AN19" i="16"/>
  <c r="AN53" i="16" s="1"/>
  <c r="T19" i="16"/>
  <c r="M36" i="16"/>
  <c r="M37" i="16" s="1"/>
  <c r="M53" i="16" s="1"/>
  <c r="I37" i="16"/>
  <c r="V37" i="16"/>
  <c r="T84" i="16" s="1"/>
  <c r="L37" i="16"/>
  <c r="L53" i="16" s="1"/>
  <c r="T31" i="16"/>
  <c r="F84" i="16" s="1"/>
  <c r="AO19" i="16"/>
  <c r="AO53" i="16" s="1"/>
  <c r="U19" i="16"/>
  <c r="U53" i="16" s="1"/>
  <c r="S43" i="16"/>
  <c r="I43" i="16"/>
  <c r="W36" i="16"/>
  <c r="W37" i="16" s="1"/>
  <c r="S37" i="16"/>
  <c r="S53" i="16" s="1"/>
  <c r="AB31" i="16"/>
  <c r="H31" i="16"/>
  <c r="AD19" i="16"/>
  <c r="M82" i="16" s="1"/>
  <c r="J19" i="16"/>
  <c r="AG36" i="16"/>
  <c r="AG37" i="16" s="1"/>
  <c r="AG53" i="16" s="1"/>
  <c r="AC37" i="16"/>
  <c r="AL36" i="16"/>
  <c r="AD31" i="16"/>
  <c r="M85" i="16" s="1"/>
  <c r="J31" i="16"/>
  <c r="AE19" i="16"/>
  <c r="K19" i="16"/>
  <c r="AE21" i="16"/>
  <c r="AE31" i="16" s="1"/>
  <c r="U21" i="16"/>
  <c r="U31" i="16" s="1"/>
  <c r="K21" i="16"/>
  <c r="K31" i="16" s="1"/>
  <c r="AL19" i="16"/>
  <c r="AL53" i="16" s="1"/>
  <c r="AB19" i="16"/>
  <c r="AB53" i="16" s="1"/>
  <c r="R19" i="16"/>
  <c r="R53" i="16" s="1"/>
  <c r="H19" i="16"/>
  <c r="AR17" i="16"/>
  <c r="AH17" i="16"/>
  <c r="X17" i="16"/>
  <c r="N17" i="16"/>
  <c r="AS16" i="16"/>
  <c r="AI16" i="16"/>
  <c r="Y16" i="16"/>
  <c r="O16" i="16"/>
  <c r="AR13" i="16"/>
  <c r="AH13" i="16"/>
  <c r="X13" i="16"/>
  <c r="N13" i="16"/>
  <c r="AS12" i="16"/>
  <c r="AI12" i="16"/>
  <c r="Y12" i="16"/>
  <c r="O12" i="16"/>
  <c r="AR9" i="16"/>
  <c r="AH9" i="16"/>
  <c r="X9" i="16"/>
  <c r="N9" i="16"/>
  <c r="AR16" i="16"/>
  <c r="AH16" i="16"/>
  <c r="X16" i="16"/>
  <c r="N16" i="16"/>
  <c r="AS15" i="16"/>
  <c r="AI15" i="16"/>
  <c r="Y15" i="16"/>
  <c r="O15" i="16"/>
  <c r="AR12" i="16"/>
  <c r="AH12" i="16"/>
  <c r="X12" i="16"/>
  <c r="N12" i="16"/>
  <c r="AS11" i="16"/>
  <c r="AS19" i="16" s="1"/>
  <c r="AS53" i="16" s="1"/>
  <c r="AI11" i="16"/>
  <c r="AI19" i="16" s="1"/>
  <c r="AI53" i="16" s="1"/>
  <c r="Y11" i="16"/>
  <c r="Y19" i="16" s="1"/>
  <c r="Y53" i="16" s="1"/>
  <c r="O11" i="16"/>
  <c r="O19" i="16" s="1"/>
  <c r="AR71" i="15"/>
  <c r="AH74" i="15"/>
  <c r="P74" i="15"/>
  <c r="AF75" i="15"/>
  <c r="AR72" i="15"/>
  <c r="AJ76" i="15"/>
  <c r="AF85" i="15"/>
  <c r="AD74" i="15"/>
  <c r="AE74" i="15" s="1"/>
  <c r="S84" i="15"/>
  <c r="AX44" i="15"/>
  <c r="U19" i="15"/>
  <c r="U53" i="15" s="1"/>
  <c r="AK79" i="15"/>
  <c r="N85" i="15"/>
  <c r="AB78" i="15"/>
  <c r="AR74" i="15"/>
  <c r="AK73" i="15"/>
  <c r="AK76" i="15" s="1"/>
  <c r="P71" i="15"/>
  <c r="Q71" i="15" s="1"/>
  <c r="AS69" i="15"/>
  <c r="O43" i="15"/>
  <c r="AE31" i="15"/>
  <c r="U31" i="15"/>
  <c r="K31" i="15"/>
  <c r="P75" i="15"/>
  <c r="AE73" i="15"/>
  <c r="V76" i="15"/>
  <c r="O91" i="15"/>
  <c r="N91" i="15"/>
  <c r="U90" i="15"/>
  <c r="AD90" i="15" s="1"/>
  <c r="AC85" i="15"/>
  <c r="Z82" i="15"/>
  <c r="D78" i="15"/>
  <c r="D85" i="15"/>
  <c r="P85" i="15" s="1"/>
  <c r="AE67" i="15"/>
  <c r="E77" i="15"/>
  <c r="E84" i="15"/>
  <c r="P84" i="15" s="1"/>
  <c r="S52" i="15"/>
  <c r="W52" i="15" s="1"/>
  <c r="I43" i="15"/>
  <c r="AF33" i="15"/>
  <c r="AF37" i="15" s="1"/>
  <c r="AA85" i="15" s="1"/>
  <c r="AB37" i="15"/>
  <c r="L37" i="15"/>
  <c r="F84" i="15"/>
  <c r="O85" i="15"/>
  <c r="AR67" i="15"/>
  <c r="AS67" i="15" s="1"/>
  <c r="AH77" i="15"/>
  <c r="AR77" i="15" s="1"/>
  <c r="AB43" i="15"/>
  <c r="AH40" i="15"/>
  <c r="AH43" i="15" s="1"/>
  <c r="AU87" i="15"/>
  <c r="Q76" i="15"/>
  <c r="Q73" i="15"/>
  <c r="P72" i="15"/>
  <c r="Q69" i="15"/>
  <c r="J79" i="15"/>
  <c r="J92" i="15" s="1"/>
  <c r="Q92" i="15" s="1"/>
  <c r="AR78" i="15"/>
  <c r="P67" i="15"/>
  <c r="Q67" i="15" s="1"/>
  <c r="AI42" i="15"/>
  <c r="AL42" i="15"/>
  <c r="AL39" i="15"/>
  <c r="AI39" i="15"/>
  <c r="AC43" i="15"/>
  <c r="AL43" i="15"/>
  <c r="AB53" i="15"/>
  <c r="AO18" i="15"/>
  <c r="AS18" i="15"/>
  <c r="AE18" i="15"/>
  <c r="AI18" i="15"/>
  <c r="U18" i="15"/>
  <c r="Y18" i="15"/>
  <c r="K18" i="15"/>
  <c r="O18" i="15"/>
  <c r="AD15" i="15"/>
  <c r="AH15" i="15"/>
  <c r="J15" i="15"/>
  <c r="N15" i="15"/>
  <c r="AO14" i="15"/>
  <c r="AO19" i="15" s="1"/>
  <c r="AO53" i="15" s="1"/>
  <c r="AS14" i="15"/>
  <c r="AE14" i="15"/>
  <c r="AI14" i="15"/>
  <c r="U14" i="15"/>
  <c r="Y14" i="15"/>
  <c r="K14" i="15"/>
  <c r="K19" i="15" s="1"/>
  <c r="O14" i="15"/>
  <c r="AD19" i="15"/>
  <c r="W37" i="15"/>
  <c r="AN18" i="15"/>
  <c r="AR18" i="15"/>
  <c r="AD18" i="15"/>
  <c r="AH18" i="15"/>
  <c r="T18" i="15"/>
  <c r="T19" i="15" s="1"/>
  <c r="T53" i="15" s="1"/>
  <c r="X18" i="15"/>
  <c r="J18" i="15"/>
  <c r="J19" i="15" s="1"/>
  <c r="N18" i="15"/>
  <c r="AE17" i="15"/>
  <c r="AE19" i="15" s="1"/>
  <c r="AE53" i="15" s="1"/>
  <c r="AI17" i="15"/>
  <c r="K17" i="15"/>
  <c r="O17" i="15"/>
  <c r="AR16" i="15"/>
  <c r="AH16" i="15"/>
  <c r="X16" i="15"/>
  <c r="AF15" i="15"/>
  <c r="AF19" i="15" s="1"/>
  <c r="L15" i="15"/>
  <c r="L19" i="15" s="1"/>
  <c r="AN14" i="15"/>
  <c r="AR14" i="15"/>
  <c r="H43" i="15"/>
  <c r="AQ18" i="15"/>
  <c r="AG18" i="15"/>
  <c r="W18" i="15"/>
  <c r="M18" i="15"/>
  <c r="AG17" i="15"/>
  <c r="AG19" i="15" s="1"/>
  <c r="AG53" i="15" s="1"/>
  <c r="M17" i="15"/>
  <c r="AN15" i="15"/>
  <c r="AR15" i="15"/>
  <c r="T15" i="15"/>
  <c r="X15" i="15"/>
  <c r="AQ14" i="15"/>
  <c r="AQ19" i="15" s="1"/>
  <c r="AQ53" i="15" s="1"/>
  <c r="AG14" i="15"/>
  <c r="W14" i="15"/>
  <c r="W19" i="15" s="1"/>
  <c r="W53" i="15" s="1"/>
  <c r="M14" i="15"/>
  <c r="AN19" i="15"/>
  <c r="AN53" i="15" s="1"/>
  <c r="M19" i="15"/>
  <c r="AM41" i="15"/>
  <c r="AM43" i="15" s="1"/>
  <c r="R43" i="15"/>
  <c r="R53" i="15" s="1"/>
  <c r="AG37" i="15"/>
  <c r="M37" i="15"/>
  <c r="AP18" i="15"/>
  <c r="AF18" i="15"/>
  <c r="V18" i="15"/>
  <c r="L18" i="15"/>
  <c r="AO17" i="15"/>
  <c r="AS17" i="15"/>
  <c r="U17" i="15"/>
  <c r="Y17" i="15"/>
  <c r="AP15" i="15"/>
  <c r="AI15" i="15"/>
  <c r="V15" i="15"/>
  <c r="V19" i="15" s="1"/>
  <c r="V53" i="15" s="1"/>
  <c r="AP14" i="15"/>
  <c r="AR12" i="15"/>
  <c r="AH12" i="15"/>
  <c r="X12" i="15"/>
  <c r="AR11" i="15"/>
  <c r="AH11" i="15"/>
  <c r="X11" i="15"/>
  <c r="N11" i="15"/>
  <c r="N19" i="15" s="1"/>
  <c r="AS10" i="15"/>
  <c r="AI10" i="15"/>
  <c r="Y10" i="15"/>
  <c r="O10" i="15"/>
  <c r="AM19" i="15"/>
  <c r="AM53" i="15" s="1"/>
  <c r="AC19" i="15"/>
  <c r="AC53" i="15" s="1"/>
  <c r="S19" i="15"/>
  <c r="I19" i="15"/>
  <c r="AH14" i="15"/>
  <c r="X14" i="15"/>
  <c r="N14" i="15"/>
  <c r="AS13" i="15"/>
  <c r="AI13" i="15"/>
  <c r="Y13" i="15"/>
  <c r="O13" i="15"/>
  <c r="AR10" i="15"/>
  <c r="AR19" i="15" s="1"/>
  <c r="AR53" i="15" s="1"/>
  <c r="AH10" i="15"/>
  <c r="AH19" i="15" s="1"/>
  <c r="X10" i="15"/>
  <c r="X19" i="15" s="1"/>
  <c r="X53" i="15" s="1"/>
  <c r="N10" i="15"/>
  <c r="AS9" i="15"/>
  <c r="AI9" i="15"/>
  <c r="Y9" i="15"/>
  <c r="O9" i="15"/>
  <c r="Q63" i="17" l="1"/>
  <c r="AT90" i="17"/>
  <c r="AU91" i="17" s="1"/>
  <c r="AT103" i="17"/>
  <c r="Q94" i="17"/>
  <c r="AX103" i="17"/>
  <c r="AY105" i="17" s="1"/>
  <c r="R63" i="17"/>
  <c r="AX90" i="17"/>
  <c r="L63" i="17"/>
  <c r="H103" i="17"/>
  <c r="H90" i="17"/>
  <c r="H96" i="17"/>
  <c r="I96" i="17"/>
  <c r="J96" i="17"/>
  <c r="K96" i="17"/>
  <c r="AY96" i="17"/>
  <c r="BA96" i="17"/>
  <c r="AX96" i="17"/>
  <c r="AZ96" i="17"/>
  <c r="AB19" i="17"/>
  <c r="X63" i="17"/>
  <c r="AT43" i="17"/>
  <c r="AS43" i="17"/>
  <c r="Y96" i="17"/>
  <c r="V96" i="17"/>
  <c r="AE96" i="17" s="1"/>
  <c r="W96" i="17"/>
  <c r="X96" i="17"/>
  <c r="G100" i="17"/>
  <c r="E100" i="17"/>
  <c r="P100" i="17" s="1"/>
  <c r="F100" i="17"/>
  <c r="D101" i="17"/>
  <c r="AO95" i="17"/>
  <c r="AO19" i="17"/>
  <c r="BE92" i="17" s="1"/>
  <c r="V93" i="17"/>
  <c r="AE93" i="17" s="1"/>
  <c r="W93" i="17"/>
  <c r="AL63" i="17"/>
  <c r="Y93" i="17"/>
  <c r="AI63" i="17"/>
  <c r="M92" i="17"/>
  <c r="N92" i="17"/>
  <c r="O92" i="17"/>
  <c r="AP19" i="17"/>
  <c r="AP63" i="17" s="1"/>
  <c r="AY19" i="17"/>
  <c r="AY63" i="17" s="1"/>
  <c r="O19" i="17"/>
  <c r="O63" i="17" s="1"/>
  <c r="K19" i="17"/>
  <c r="AG63" i="17"/>
  <c r="AT37" i="17"/>
  <c r="AT49" i="17" s="1"/>
  <c r="AH63" i="17"/>
  <c r="AS37" i="17"/>
  <c r="AV94" i="17"/>
  <c r="AT95" i="17"/>
  <c r="AW94" i="17"/>
  <c r="AU94" i="17"/>
  <c r="AL96" i="17"/>
  <c r="AK96" i="17"/>
  <c r="R95" i="17"/>
  <c r="AK63" i="17"/>
  <c r="S94" i="17"/>
  <c r="AD94" i="17" s="1"/>
  <c r="AA95" i="17"/>
  <c r="U94" i="17"/>
  <c r="AD85" i="17"/>
  <c r="R92" i="17"/>
  <c r="AD92" i="17" s="1"/>
  <c r="AE91" i="17" s="1"/>
  <c r="R104" i="17"/>
  <c r="AD104" i="17" s="1"/>
  <c r="AS86" i="17"/>
  <c r="BG86" i="17"/>
  <c r="AC95" i="17"/>
  <c r="AN101" i="17"/>
  <c r="AR101" i="17" s="1"/>
  <c r="AS100" i="17" s="1"/>
  <c r="AR88" i="17"/>
  <c r="AN92" i="17"/>
  <c r="AN95" i="17"/>
  <c r="BD95" i="17"/>
  <c r="AM19" i="17"/>
  <c r="B64" i="17"/>
  <c r="G111" i="17" s="1"/>
  <c r="U111" i="17" s="1"/>
  <c r="V102" i="17"/>
  <c r="X102" i="17"/>
  <c r="Y102" i="17"/>
  <c r="W102" i="17"/>
  <c r="AS49" i="17"/>
  <c r="AS63" i="17" s="1"/>
  <c r="AN43" i="17"/>
  <c r="AJ96" i="17" s="1"/>
  <c r="L101" i="17"/>
  <c r="N101" i="17"/>
  <c r="O101" i="17"/>
  <c r="M101" i="17"/>
  <c r="BE95" i="17"/>
  <c r="BF85" i="17"/>
  <c r="AT104" i="17"/>
  <c r="X93" i="17"/>
  <c r="AF90" i="17"/>
  <c r="AA63" i="17"/>
  <c r="AF103" i="17"/>
  <c r="AI94" i="17"/>
  <c r="AG94" i="17"/>
  <c r="AF95" i="17"/>
  <c r="AH94" i="17"/>
  <c r="AM102" i="17"/>
  <c r="AK102" i="17"/>
  <c r="AL102" i="17"/>
  <c r="AJ102" i="17"/>
  <c r="BB92" i="17"/>
  <c r="BB95" i="17"/>
  <c r="BF84" i="17"/>
  <c r="AU104" i="17"/>
  <c r="AQ92" i="17"/>
  <c r="AQ95" i="17"/>
  <c r="AQ101" i="17"/>
  <c r="BL52" i="17"/>
  <c r="BL55" i="17" s="1"/>
  <c r="BI97" i="17"/>
  <c r="V86" i="16"/>
  <c r="W53" i="16"/>
  <c r="X86" i="16"/>
  <c r="Y86" i="16"/>
  <c r="W86" i="16"/>
  <c r="X19" i="16"/>
  <c r="X53" i="16" s="1"/>
  <c r="B54" i="16"/>
  <c r="G101" i="16" s="1"/>
  <c r="U101" i="16" s="1"/>
  <c r="I86" i="16"/>
  <c r="K86" i="16"/>
  <c r="T53" i="16"/>
  <c r="AH84" i="16"/>
  <c r="J86" i="16"/>
  <c r="AR72" i="16"/>
  <c r="AS71" i="16" s="1"/>
  <c r="AF75" i="16"/>
  <c r="AG84" i="16"/>
  <c r="AI84" i="16"/>
  <c r="P72" i="16"/>
  <c r="Q71" i="16" s="1"/>
  <c r="D75" i="16"/>
  <c r="S81" i="16"/>
  <c r="AD81" i="16" s="1"/>
  <c r="AD74" i="16"/>
  <c r="AE74" i="16" s="1"/>
  <c r="S94" i="16"/>
  <c r="AD94" i="16" s="1"/>
  <c r="AH19" i="16"/>
  <c r="L85" i="16"/>
  <c r="N85" i="16"/>
  <c r="J53" i="16"/>
  <c r="D93" i="16"/>
  <c r="D80" i="16"/>
  <c r="D85" i="16"/>
  <c r="P85" i="16" s="1"/>
  <c r="AK86" i="16"/>
  <c r="AM86" i="16"/>
  <c r="AP85" i="16"/>
  <c r="AN85" i="16"/>
  <c r="AR85" i="16" s="1"/>
  <c r="O85" i="16"/>
  <c r="AQ85" i="16"/>
  <c r="H86" i="16"/>
  <c r="Q86" i="16" s="1"/>
  <c r="AS73" i="16"/>
  <c r="AJ76" i="16"/>
  <c r="AR19" i="16"/>
  <c r="AR53" i="16" s="1"/>
  <c r="H80" i="16"/>
  <c r="H93" i="16"/>
  <c r="K53" i="16"/>
  <c r="AD53" i="16"/>
  <c r="L82" i="16"/>
  <c r="N82" i="16"/>
  <c r="D91" i="16"/>
  <c r="P91" i="16" s="1"/>
  <c r="E90" i="16"/>
  <c r="G90" i="16"/>
  <c r="AE67" i="16"/>
  <c r="AJ86" i="16"/>
  <c r="AS86" i="16" s="1"/>
  <c r="R85" i="16"/>
  <c r="AD85" i="16" s="1"/>
  <c r="O82" i="16"/>
  <c r="U84" i="16"/>
  <c r="AD78" i="16"/>
  <c r="F81" i="16"/>
  <c r="P74" i="16"/>
  <c r="F94" i="16"/>
  <c r="AD91" i="16"/>
  <c r="AE90" i="16" s="1"/>
  <c r="AJ80" i="16"/>
  <c r="O53" i="16"/>
  <c r="AJ93" i="16"/>
  <c r="N19" i="16"/>
  <c r="AE53" i="16"/>
  <c r="AL37" i="16"/>
  <c r="AL43" i="16" s="1"/>
  <c r="AM37" i="16"/>
  <c r="AM43" i="16" s="1"/>
  <c r="AC53" i="16"/>
  <c r="G84" i="16"/>
  <c r="E84" i="16"/>
  <c r="P84" i="16" s="1"/>
  <c r="X92" i="16"/>
  <c r="W92" i="16"/>
  <c r="Y92" i="16"/>
  <c r="V92" i="16"/>
  <c r="AE92" i="16" s="1"/>
  <c r="AU92" i="16" s="1"/>
  <c r="S84" i="16"/>
  <c r="AD84" i="16" s="1"/>
  <c r="AE84" i="16" s="1"/>
  <c r="V53" i="16"/>
  <c r="AD82" i="16"/>
  <c r="K53" i="15"/>
  <c r="H93" i="15"/>
  <c r="H80" i="15"/>
  <c r="AQ82" i="15"/>
  <c r="AO82" i="15"/>
  <c r="AN82" i="15"/>
  <c r="AH53" i="15"/>
  <c r="AF80" i="15"/>
  <c r="N53" i="15"/>
  <c r="AF93" i="15"/>
  <c r="J53" i="15"/>
  <c r="D80" i="15"/>
  <c r="D93" i="15"/>
  <c r="AS19" i="15"/>
  <c r="AS53" i="15" s="1"/>
  <c r="R80" i="15"/>
  <c r="L53" i="15"/>
  <c r="R93" i="15"/>
  <c r="O82" i="15"/>
  <c r="AD53" i="15"/>
  <c r="L82" i="15"/>
  <c r="M82" i="15"/>
  <c r="Y92" i="15"/>
  <c r="V92" i="15"/>
  <c r="AE92" i="15" s="1"/>
  <c r="AU92" i="15" s="1"/>
  <c r="X92" i="15"/>
  <c r="O19" i="15"/>
  <c r="S53" i="15"/>
  <c r="B54" i="15" s="1"/>
  <c r="G101" i="15" s="1"/>
  <c r="U101" i="15" s="1"/>
  <c r="AP19" i="15"/>
  <c r="AP53" i="15" s="1"/>
  <c r="V80" i="15"/>
  <c r="V83" i="15" s="1"/>
  <c r="V93" i="15"/>
  <c r="M53" i="15"/>
  <c r="AF53" i="15"/>
  <c r="AC82" i="15"/>
  <c r="X86" i="15"/>
  <c r="Y86" i="15"/>
  <c r="V86" i="15"/>
  <c r="W86" i="15"/>
  <c r="Q84" i="15"/>
  <c r="P78" i="15"/>
  <c r="D91" i="15"/>
  <c r="P91" i="15" s="1"/>
  <c r="N82" i="15"/>
  <c r="R85" i="15"/>
  <c r="AR75" i="15"/>
  <c r="AF94" i="15"/>
  <c r="Y19" i="15"/>
  <c r="Y53" i="15" s="1"/>
  <c r="AI43" i="15"/>
  <c r="AK86" i="15" s="1"/>
  <c r="AO85" i="15"/>
  <c r="AQ85" i="15"/>
  <c r="AR85" i="15" s="1"/>
  <c r="AG84" i="15"/>
  <c r="AN85" i="15"/>
  <c r="P77" i="15"/>
  <c r="E90" i="15"/>
  <c r="P90" i="15" s="1"/>
  <c r="AA82" i="15"/>
  <c r="W92" i="15"/>
  <c r="AT75" i="15"/>
  <c r="K86" i="15"/>
  <c r="H86" i="15"/>
  <c r="J86" i="15"/>
  <c r="I86" i="15"/>
  <c r="AS74" i="15"/>
  <c r="AP85" i="15"/>
  <c r="U84" i="15"/>
  <c r="AS76" i="15"/>
  <c r="AH94" i="15"/>
  <c r="AI19" i="15"/>
  <c r="AI53" i="15" s="1"/>
  <c r="AI84" i="15"/>
  <c r="AH84" i="15"/>
  <c r="Z85" i="15"/>
  <c r="AE76" i="15"/>
  <c r="AU76" i="15" s="1"/>
  <c r="V95" i="15"/>
  <c r="AB85" i="15"/>
  <c r="AB82" i="15"/>
  <c r="AB91" i="15"/>
  <c r="AD91" i="15" s="1"/>
  <c r="AE90" i="15" s="1"/>
  <c r="AD78" i="15"/>
  <c r="T84" i="15"/>
  <c r="AD84" i="15" s="1"/>
  <c r="AS73" i="15"/>
  <c r="Q74" i="15"/>
  <c r="AT74" i="15"/>
  <c r="AU74" i="15" s="1"/>
  <c r="AS71" i="15"/>
  <c r="J64" i="12"/>
  <c r="K63" i="12"/>
  <c r="N63" i="12"/>
  <c r="O64" i="12"/>
  <c r="BL49" i="17" l="1"/>
  <c r="L115" i="17" s="1"/>
  <c r="U115" i="17" s="1"/>
  <c r="AI91" i="17"/>
  <c r="AG91" i="17"/>
  <c r="AR91" i="17" s="1"/>
  <c r="AF92" i="17"/>
  <c r="AH91" i="17"/>
  <c r="AE102" i="17"/>
  <c r="BI102" i="17" s="1"/>
  <c r="BA93" i="17"/>
  <c r="AX93" i="17"/>
  <c r="AZ93" i="17"/>
  <c r="BI86" i="17"/>
  <c r="AD95" i="17"/>
  <c r="P101" i="17"/>
  <c r="BH101" i="17" s="1"/>
  <c r="AS102" i="17"/>
  <c r="AN63" i="17"/>
  <c r="AM96" i="17"/>
  <c r="AS96" i="17" s="1"/>
  <c r="BF94" i="17"/>
  <c r="K63" i="17"/>
  <c r="D90" i="17"/>
  <c r="D103" i="17"/>
  <c r="AT63" i="17"/>
  <c r="BG96" i="17"/>
  <c r="I93" i="17"/>
  <c r="J93" i="17"/>
  <c r="K93" i="17"/>
  <c r="H93" i="17"/>
  <c r="AW104" i="17"/>
  <c r="AV104" i="17"/>
  <c r="BG84" i="17"/>
  <c r="BH84" i="17"/>
  <c r="AI104" i="17"/>
  <c r="AG104" i="17"/>
  <c r="AF104" i="17"/>
  <c r="AH104" i="17"/>
  <c r="BC92" i="17"/>
  <c r="AO63" i="17"/>
  <c r="H105" i="17"/>
  <c r="J105" i="17"/>
  <c r="K105" i="17"/>
  <c r="I105" i="17"/>
  <c r="BA105" i="17"/>
  <c r="AX105" i="17"/>
  <c r="AZ105" i="17"/>
  <c r="AW91" i="17"/>
  <c r="AV91" i="17"/>
  <c r="BF91" i="17" s="1"/>
  <c r="AR95" i="17"/>
  <c r="AE94" i="17"/>
  <c r="Q100" i="17"/>
  <c r="BH100" i="17"/>
  <c r="BI100" i="17" s="1"/>
  <c r="AR94" i="17"/>
  <c r="AS94" i="17" s="1"/>
  <c r="AT92" i="17"/>
  <c r="AM63" i="17"/>
  <c r="AO92" i="17"/>
  <c r="AP92" i="17"/>
  <c r="AY93" i="17"/>
  <c r="AE84" i="17"/>
  <c r="BH85" i="17"/>
  <c r="BF95" i="17"/>
  <c r="AJ103" i="17"/>
  <c r="AJ90" i="17"/>
  <c r="AB63" i="17"/>
  <c r="Q96" i="17"/>
  <c r="AR75" i="16"/>
  <c r="AS74" i="16" s="1"/>
  <c r="AF82" i="16"/>
  <c r="AL95" i="16"/>
  <c r="AK95" i="16"/>
  <c r="AM95" i="16"/>
  <c r="AS76" i="16"/>
  <c r="AU76" i="16" s="1"/>
  <c r="AJ83" i="16"/>
  <c r="AJ95" i="16"/>
  <c r="E94" i="16"/>
  <c r="G94" i="16"/>
  <c r="AH53" i="16"/>
  <c r="AN82" i="16"/>
  <c r="AX38" i="16" s="1"/>
  <c r="L105" i="16" s="1"/>
  <c r="U105" i="16" s="1"/>
  <c r="AQ82" i="16"/>
  <c r="AO82" i="16"/>
  <c r="P75" i="16"/>
  <c r="AT75" i="16" s="1"/>
  <c r="D82" i="16"/>
  <c r="P82" i="16" s="1"/>
  <c r="D94" i="16"/>
  <c r="P94" i="16" s="1"/>
  <c r="AT94" i="16" s="1"/>
  <c r="Q74" i="16"/>
  <c r="AT74" i="16"/>
  <c r="AT85" i="16"/>
  <c r="AL83" i="16"/>
  <c r="AM83" i="16"/>
  <c r="AK83" i="16"/>
  <c r="P90" i="16"/>
  <c r="I83" i="16"/>
  <c r="K83" i="16"/>
  <c r="H83" i="16"/>
  <c r="J83" i="16"/>
  <c r="Q84" i="16"/>
  <c r="I95" i="16"/>
  <c r="J95" i="16"/>
  <c r="K95" i="16"/>
  <c r="H95" i="16"/>
  <c r="N53" i="16"/>
  <c r="AF93" i="16"/>
  <c r="AF80" i="16"/>
  <c r="AT91" i="16"/>
  <c r="E81" i="16"/>
  <c r="P81" i="16" s="1"/>
  <c r="G81" i="16"/>
  <c r="AE81" i="16"/>
  <c r="AR84" i="16"/>
  <c r="AS84" i="16" s="1"/>
  <c r="AE86" i="16"/>
  <c r="AU86" i="16" s="1"/>
  <c r="Q86" i="15"/>
  <c r="AR84" i="15"/>
  <c r="AS84" i="15" s="1"/>
  <c r="AD85" i="15"/>
  <c r="AT85" i="15" s="1"/>
  <c r="AT91" i="15"/>
  <c r="X95" i="15"/>
  <c r="Y95" i="15"/>
  <c r="W95" i="15"/>
  <c r="AD95" i="15" s="1"/>
  <c r="O53" i="15"/>
  <c r="AJ80" i="15"/>
  <c r="AJ93" i="15"/>
  <c r="AX38" i="15"/>
  <c r="L105" i="15" s="1"/>
  <c r="U105" i="15" s="1"/>
  <c r="G94" i="15"/>
  <c r="F94" i="15"/>
  <c r="E94" i="15"/>
  <c r="D94" i="15"/>
  <c r="P94" i="15" s="1"/>
  <c r="S81" i="15"/>
  <c r="AD81" i="15" s="1"/>
  <c r="T81" i="15"/>
  <c r="U81" i="15"/>
  <c r="R82" i="15"/>
  <c r="AD82" i="15" s="1"/>
  <c r="AG81" i="15"/>
  <c r="AR81" i="15" s="1"/>
  <c r="AI81" i="15"/>
  <c r="AH81" i="15"/>
  <c r="AF82" i="15"/>
  <c r="AR82" i="15" s="1"/>
  <c r="AE86" i="15"/>
  <c r="K95" i="15"/>
  <c r="I95" i="15"/>
  <c r="H95" i="15"/>
  <c r="P95" i="15" s="1"/>
  <c r="J95" i="15"/>
  <c r="AT90" i="15"/>
  <c r="AU90" i="15" s="1"/>
  <c r="Q90" i="15"/>
  <c r="X83" i="15"/>
  <c r="W83" i="15"/>
  <c r="AE83" i="15" s="1"/>
  <c r="Y83" i="15"/>
  <c r="F81" i="15"/>
  <c r="G81" i="15"/>
  <c r="D82" i="15"/>
  <c r="P82" i="15" s="1"/>
  <c r="E81" i="15"/>
  <c r="H83" i="15"/>
  <c r="I83" i="15"/>
  <c r="J83" i="15"/>
  <c r="K83" i="15"/>
  <c r="AJ86" i="15"/>
  <c r="AS86" i="15" s="1"/>
  <c r="AL86" i="15"/>
  <c r="AM86" i="15"/>
  <c r="T94" i="15"/>
  <c r="S94" i="15"/>
  <c r="U94" i="15"/>
  <c r="R94" i="15"/>
  <c r="AG94" i="15"/>
  <c r="AI94" i="15"/>
  <c r="L8" i="6"/>
  <c r="Q8" i="6"/>
  <c r="O9" i="6"/>
  <c r="O8" i="6"/>
  <c r="AH40" i="14"/>
  <c r="AI40" i="14"/>
  <c r="AM40" i="14"/>
  <c r="AO40" i="14"/>
  <c r="AP40" i="14"/>
  <c r="AQ40" i="14"/>
  <c r="AR40" i="14"/>
  <c r="AH39" i="13"/>
  <c r="AI39" i="13"/>
  <c r="AJ39" i="13"/>
  <c r="AJ40" i="14" s="1"/>
  <c r="G7" i="14" s="1"/>
  <c r="AK39" i="13"/>
  <c r="AK40" i="14" s="1"/>
  <c r="G8" i="14" s="1"/>
  <c r="AL39" i="13"/>
  <c r="AL40" i="14" s="1"/>
  <c r="AM39" i="13"/>
  <c r="AN39" i="13"/>
  <c r="AN40" i="14" s="1"/>
  <c r="U62" i="12"/>
  <c r="S62" i="12"/>
  <c r="Q62" i="12"/>
  <c r="O62" i="12"/>
  <c r="K62" i="12"/>
  <c r="G62" i="12"/>
  <c r="T61" i="12"/>
  <c r="R61" i="12"/>
  <c r="P61" i="12"/>
  <c r="N61" i="12"/>
  <c r="K61" i="12"/>
  <c r="G61" i="12"/>
  <c r="U60" i="12"/>
  <c r="S60" i="12"/>
  <c r="Q60" i="12"/>
  <c r="O60" i="12"/>
  <c r="K60" i="12"/>
  <c r="G60" i="12"/>
  <c r="T59" i="12"/>
  <c r="R59" i="12"/>
  <c r="P59" i="12"/>
  <c r="N59" i="12"/>
  <c r="K59" i="12"/>
  <c r="L59" i="12" s="1"/>
  <c r="G59" i="12"/>
  <c r="U58" i="12"/>
  <c r="S58" i="12"/>
  <c r="Q58" i="12"/>
  <c r="O58" i="12"/>
  <c r="K58" i="12"/>
  <c r="G58" i="12"/>
  <c r="T57" i="12"/>
  <c r="R57" i="12"/>
  <c r="P57" i="12"/>
  <c r="N57" i="12"/>
  <c r="K57" i="12"/>
  <c r="G57" i="12"/>
  <c r="U56" i="12"/>
  <c r="S56" i="12"/>
  <c r="Q56" i="12"/>
  <c r="O56" i="12"/>
  <c r="K56" i="12"/>
  <c r="G56" i="12"/>
  <c r="T55" i="12"/>
  <c r="R55" i="12"/>
  <c r="P55" i="12"/>
  <c r="N55" i="12"/>
  <c r="K55" i="12"/>
  <c r="L55" i="12" s="1"/>
  <c r="G55" i="12"/>
  <c r="U54" i="12"/>
  <c r="S54" i="12"/>
  <c r="Q54" i="12"/>
  <c r="O54" i="12"/>
  <c r="K54" i="12"/>
  <c r="G54" i="12"/>
  <c r="T53" i="12"/>
  <c r="R53" i="12"/>
  <c r="P53" i="12"/>
  <c r="N53" i="12"/>
  <c r="K53" i="12"/>
  <c r="G53" i="12"/>
  <c r="U52" i="12"/>
  <c r="S52" i="12"/>
  <c r="Q52" i="12"/>
  <c r="O52" i="12"/>
  <c r="K52" i="12"/>
  <c r="G52" i="12"/>
  <c r="T51" i="12"/>
  <c r="R51" i="12"/>
  <c r="P51" i="12"/>
  <c r="N51" i="12"/>
  <c r="K51" i="12"/>
  <c r="L51" i="12" s="1"/>
  <c r="G51" i="12"/>
  <c r="U50" i="12"/>
  <c r="S50" i="12"/>
  <c r="Q50" i="12"/>
  <c r="O50" i="12"/>
  <c r="K50" i="12"/>
  <c r="G50" i="12"/>
  <c r="T49" i="12"/>
  <c r="R49" i="12"/>
  <c r="P49" i="12"/>
  <c r="N49" i="12"/>
  <c r="K49" i="12"/>
  <c r="G49" i="12"/>
  <c r="U48" i="12"/>
  <c r="S48" i="12"/>
  <c r="Q48" i="12"/>
  <c r="O48" i="12"/>
  <c r="K48" i="12"/>
  <c r="G48" i="12"/>
  <c r="T47" i="12"/>
  <c r="R47" i="12"/>
  <c r="P47" i="12"/>
  <c r="N47" i="12"/>
  <c r="L47" i="12"/>
  <c r="K47" i="12"/>
  <c r="G47" i="12"/>
  <c r="U46" i="12"/>
  <c r="S46" i="12"/>
  <c r="Q46" i="12"/>
  <c r="O46" i="12"/>
  <c r="K46" i="12"/>
  <c r="G46" i="12"/>
  <c r="T45" i="12"/>
  <c r="R45" i="12"/>
  <c r="P45" i="12"/>
  <c r="N45" i="12"/>
  <c r="K45" i="12"/>
  <c r="G45" i="12"/>
  <c r="U44" i="12"/>
  <c r="S44" i="12"/>
  <c r="Q44" i="12"/>
  <c r="O44" i="12"/>
  <c r="K44" i="12"/>
  <c r="G44" i="12"/>
  <c r="T43" i="12"/>
  <c r="R43" i="12"/>
  <c r="P43" i="12"/>
  <c r="N43" i="12"/>
  <c r="K43" i="12"/>
  <c r="L43" i="12" s="1"/>
  <c r="G43" i="12"/>
  <c r="U42" i="12"/>
  <c r="S42" i="12"/>
  <c r="Q42" i="12"/>
  <c r="O42" i="12"/>
  <c r="K42" i="12"/>
  <c r="L41" i="12" s="1"/>
  <c r="G42" i="12"/>
  <c r="T41" i="12"/>
  <c r="R41" i="12"/>
  <c r="P41" i="12"/>
  <c r="N41" i="12"/>
  <c r="K41" i="12"/>
  <c r="G41" i="12"/>
  <c r="U40" i="12"/>
  <c r="S40" i="12"/>
  <c r="Q40" i="12"/>
  <c r="O40" i="12"/>
  <c r="K40" i="12"/>
  <c r="G40" i="12"/>
  <c r="T39" i="12"/>
  <c r="R39" i="12"/>
  <c r="P39" i="12"/>
  <c r="N39" i="12"/>
  <c r="K39" i="12"/>
  <c r="G39" i="12"/>
  <c r="U38" i="12"/>
  <c r="S38" i="12"/>
  <c r="Q38" i="12"/>
  <c r="O38" i="12"/>
  <c r="K38" i="12"/>
  <c r="L37" i="12" s="1"/>
  <c r="G38" i="12"/>
  <c r="T37" i="12"/>
  <c r="R37" i="12"/>
  <c r="P37" i="12"/>
  <c r="N37" i="12"/>
  <c r="K37" i="12"/>
  <c r="G37" i="12"/>
  <c r="U36" i="12"/>
  <c r="S36" i="12"/>
  <c r="Q36" i="12"/>
  <c r="O36" i="12"/>
  <c r="K36" i="12"/>
  <c r="G36" i="12"/>
  <c r="T35" i="12"/>
  <c r="R35" i="12"/>
  <c r="P35" i="12"/>
  <c r="N35" i="12"/>
  <c r="K35" i="12"/>
  <c r="G35" i="12"/>
  <c r="U34" i="12"/>
  <c r="S34" i="12"/>
  <c r="Q34" i="12"/>
  <c r="O34" i="12"/>
  <c r="K34" i="12"/>
  <c r="G34" i="12"/>
  <c r="T33" i="12"/>
  <c r="R33" i="12"/>
  <c r="P33" i="12"/>
  <c r="N33" i="12"/>
  <c r="K33" i="12"/>
  <c r="G33" i="12"/>
  <c r="U32" i="12"/>
  <c r="S32" i="12"/>
  <c r="Q32" i="12"/>
  <c r="O32" i="12"/>
  <c r="K32" i="12"/>
  <c r="L31" i="12" s="1"/>
  <c r="G32" i="12"/>
  <c r="T31" i="12"/>
  <c r="R31" i="12"/>
  <c r="P31" i="12"/>
  <c r="N31" i="12"/>
  <c r="K31" i="12"/>
  <c r="G31" i="12"/>
  <c r="U30" i="12"/>
  <c r="S30" i="12"/>
  <c r="Q30" i="12"/>
  <c r="O30" i="12"/>
  <c r="K30" i="12"/>
  <c r="G30" i="12"/>
  <c r="T29" i="12"/>
  <c r="R29" i="12"/>
  <c r="P29" i="12"/>
  <c r="N29" i="12"/>
  <c r="K29" i="12"/>
  <c r="G29" i="12"/>
  <c r="U28" i="12"/>
  <c r="S28" i="12"/>
  <c r="Q28" i="12"/>
  <c r="O28" i="12"/>
  <c r="K28" i="12"/>
  <c r="G28" i="12"/>
  <c r="T27" i="12"/>
  <c r="R27" i="12"/>
  <c r="P27" i="12"/>
  <c r="N27" i="12"/>
  <c r="K27" i="12"/>
  <c r="L27" i="12" s="1"/>
  <c r="G27" i="12"/>
  <c r="U26" i="12"/>
  <c r="S26" i="12"/>
  <c r="Q26" i="12"/>
  <c r="O26" i="12"/>
  <c r="K26" i="12"/>
  <c r="G26" i="12"/>
  <c r="T25" i="12"/>
  <c r="R25" i="12"/>
  <c r="P25" i="12"/>
  <c r="N25" i="12"/>
  <c r="K25" i="12"/>
  <c r="G25" i="12"/>
  <c r="U24" i="12"/>
  <c r="S24" i="12"/>
  <c r="Q24" i="12"/>
  <c r="O24" i="12"/>
  <c r="K24" i="12"/>
  <c r="G24" i="12"/>
  <c r="T23" i="12"/>
  <c r="R23" i="12"/>
  <c r="P23" i="12"/>
  <c r="N23" i="12"/>
  <c r="K23" i="12"/>
  <c r="L23" i="12" s="1"/>
  <c r="G23" i="12"/>
  <c r="U22" i="12"/>
  <c r="S22" i="12"/>
  <c r="Q22" i="12"/>
  <c r="O22" i="12"/>
  <c r="K22" i="12"/>
  <c r="G22" i="12"/>
  <c r="T21" i="12"/>
  <c r="R21" i="12"/>
  <c r="P21" i="12"/>
  <c r="N21" i="12"/>
  <c r="K21" i="12"/>
  <c r="G21" i="12"/>
  <c r="U20" i="12"/>
  <c r="S20" i="12"/>
  <c r="Q20" i="12"/>
  <c r="O20" i="12"/>
  <c r="K20" i="12"/>
  <c r="G20" i="12"/>
  <c r="T19" i="12"/>
  <c r="R19" i="12"/>
  <c r="P19" i="12"/>
  <c r="N19" i="12"/>
  <c r="K19" i="12"/>
  <c r="L19" i="12" s="1"/>
  <c r="G19" i="12"/>
  <c r="U18" i="12"/>
  <c r="S18" i="12"/>
  <c r="Q18" i="12"/>
  <c r="O18" i="12"/>
  <c r="K18" i="12"/>
  <c r="G18" i="12"/>
  <c r="T17" i="12"/>
  <c r="R17" i="12"/>
  <c r="P17" i="12"/>
  <c r="N17" i="12"/>
  <c r="K17" i="12"/>
  <c r="L17" i="12" s="1"/>
  <c r="G17" i="12"/>
  <c r="U16" i="12"/>
  <c r="S16" i="12"/>
  <c r="Q16" i="12"/>
  <c r="O16" i="12"/>
  <c r="K16" i="12"/>
  <c r="G16" i="12"/>
  <c r="T15" i="12"/>
  <c r="R15" i="12"/>
  <c r="P15" i="12"/>
  <c r="N15" i="12"/>
  <c r="K15" i="12"/>
  <c r="L15" i="12" s="1"/>
  <c r="G15" i="12"/>
  <c r="U14" i="12"/>
  <c r="S14" i="12"/>
  <c r="Q14" i="12"/>
  <c r="O14" i="12"/>
  <c r="K14" i="12"/>
  <c r="G14" i="12"/>
  <c r="T13" i="12"/>
  <c r="R13" i="12"/>
  <c r="P13" i="12"/>
  <c r="N13" i="12"/>
  <c r="K13" i="12"/>
  <c r="L13" i="12" s="1"/>
  <c r="G13" i="12"/>
  <c r="U12" i="12"/>
  <c r="S12" i="12"/>
  <c r="Q12" i="12"/>
  <c r="O12" i="12"/>
  <c r="K12" i="12"/>
  <c r="G12" i="12"/>
  <c r="T11" i="12"/>
  <c r="R11" i="12"/>
  <c r="P11" i="12"/>
  <c r="N11" i="12"/>
  <c r="L11" i="12"/>
  <c r="K11" i="12"/>
  <c r="G11" i="12"/>
  <c r="U10" i="12"/>
  <c r="S10" i="12"/>
  <c r="Q10" i="12"/>
  <c r="O10" i="12"/>
  <c r="K10" i="12"/>
  <c r="G10" i="12"/>
  <c r="T9" i="12"/>
  <c r="R9" i="12"/>
  <c r="P9" i="12"/>
  <c r="N9" i="12"/>
  <c r="K9" i="12"/>
  <c r="G9" i="12"/>
  <c r="A9" i="12"/>
  <c r="A11" i="12" s="1"/>
  <c r="A13" i="12" s="1"/>
  <c r="A15" i="12" s="1"/>
  <c r="A17" i="12" s="1"/>
  <c r="A19" i="12" s="1"/>
  <c r="A21" i="12" s="1"/>
  <c r="A23" i="12" s="1"/>
  <c r="A25" i="12" s="1"/>
  <c r="A27" i="12" s="1"/>
  <c r="A29" i="12" s="1"/>
  <c r="A31" i="12" s="1"/>
  <c r="A33" i="12" s="1"/>
  <c r="A35" i="12" s="1"/>
  <c r="A37" i="12" s="1"/>
  <c r="A39" i="12" s="1"/>
  <c r="A41" i="12" s="1"/>
  <c r="A43" i="12" s="1"/>
  <c r="A45" i="12" s="1"/>
  <c r="A47" i="12" s="1"/>
  <c r="A49" i="12" s="1"/>
  <c r="A51" i="12" s="1"/>
  <c r="A53" i="12" s="1"/>
  <c r="A55" i="12" s="1"/>
  <c r="A57" i="12" s="1"/>
  <c r="A59" i="12" s="1"/>
  <c r="A61" i="12" s="1"/>
  <c r="U8" i="12"/>
  <c r="S8" i="12"/>
  <c r="Q8" i="12"/>
  <c r="O8" i="12"/>
  <c r="K8" i="12"/>
  <c r="G8" i="12"/>
  <c r="T7" i="12"/>
  <c r="R7" i="12"/>
  <c r="P7" i="12"/>
  <c r="N7" i="12"/>
  <c r="K7" i="12"/>
  <c r="G7" i="12"/>
  <c r="AM93" i="17" l="1"/>
  <c r="AJ93" i="17"/>
  <c r="AS93" i="17" s="1"/>
  <c r="AL93" i="17"/>
  <c r="AK93" i="17"/>
  <c r="BI84" i="17"/>
  <c r="Q93" i="17"/>
  <c r="BI96" i="17"/>
  <c r="E104" i="17"/>
  <c r="G104" i="17"/>
  <c r="D104" i="17"/>
  <c r="P104" i="17" s="1"/>
  <c r="BH104" i="17" s="1"/>
  <c r="F104" i="17"/>
  <c r="BH95" i="17"/>
  <c r="AS91" i="17"/>
  <c r="E91" i="17"/>
  <c r="P91" i="17" s="1"/>
  <c r="F91" i="17"/>
  <c r="G91" i="17"/>
  <c r="D92" i="17"/>
  <c r="P92" i="17" s="1"/>
  <c r="AJ105" i="17"/>
  <c r="AR105" i="17" s="1"/>
  <c r="AM105" i="17"/>
  <c r="AL105" i="17"/>
  <c r="AK105" i="17"/>
  <c r="BF92" i="17"/>
  <c r="BG91" i="17" s="1"/>
  <c r="BH94" i="17"/>
  <c r="BI94" i="17" s="1"/>
  <c r="P105" i="17"/>
  <c r="AR104" i="17"/>
  <c r="BG94" i="17"/>
  <c r="BG93" i="17"/>
  <c r="AR92" i="17"/>
  <c r="Q81" i="16"/>
  <c r="AH94" i="16"/>
  <c r="AI94" i="16"/>
  <c r="AG94" i="16"/>
  <c r="AF94" i="16"/>
  <c r="AT90" i="16"/>
  <c r="AU90" i="16" s="1"/>
  <c r="Q90" i="16"/>
  <c r="AR82" i="16"/>
  <c r="P95" i="16"/>
  <c r="AT95" i="16" s="1"/>
  <c r="Q83" i="16"/>
  <c r="AU83" i="16" s="1"/>
  <c r="AX37" i="16" s="1"/>
  <c r="AU74" i="16"/>
  <c r="AT82" i="16"/>
  <c r="AX36" i="16" s="1"/>
  <c r="L103" i="16" s="1"/>
  <c r="U103" i="16" s="1"/>
  <c r="AX52" i="16"/>
  <c r="O110" i="16"/>
  <c r="U110" i="16" s="1"/>
  <c r="AG81" i="16"/>
  <c r="AI81" i="16"/>
  <c r="AH81" i="16"/>
  <c r="AT84" i="16"/>
  <c r="AU84" i="16" s="1"/>
  <c r="AS83" i="16"/>
  <c r="AT82" i="15"/>
  <c r="AX36" i="15" s="1"/>
  <c r="L103" i="15" s="1"/>
  <c r="U103" i="15" s="1"/>
  <c r="AS81" i="15"/>
  <c r="AE81" i="15"/>
  <c r="AT84" i="15"/>
  <c r="AU84" i="15" s="1"/>
  <c r="AE84" i="15"/>
  <c r="Q83" i="15"/>
  <c r="AL95" i="15"/>
  <c r="AM95" i="15"/>
  <c r="AK95" i="15"/>
  <c r="AJ95" i="15"/>
  <c r="AT95" i="15"/>
  <c r="AD94" i="15"/>
  <c r="AT94" i="15" s="1"/>
  <c r="P81" i="15"/>
  <c r="AL83" i="15"/>
  <c r="AM83" i="15"/>
  <c r="AK83" i="15"/>
  <c r="AJ83" i="15"/>
  <c r="AU86" i="15"/>
  <c r="L7" i="12"/>
  <c r="L21" i="12"/>
  <c r="L25" i="12"/>
  <c r="L35" i="12"/>
  <c r="L39" i="12"/>
  <c r="L53" i="12"/>
  <c r="L57" i="12"/>
  <c r="R63" i="12"/>
  <c r="I63" i="12" s="1"/>
  <c r="E64" i="12"/>
  <c r="G64" i="12" s="1"/>
  <c r="Q64" i="12"/>
  <c r="F64" i="12" s="1"/>
  <c r="P63" i="12"/>
  <c r="F63" i="12" s="1"/>
  <c r="U64" i="12"/>
  <c r="L33" i="12"/>
  <c r="L49" i="12"/>
  <c r="T63" i="12"/>
  <c r="J63" i="12" s="1"/>
  <c r="E63" i="12"/>
  <c r="S64" i="12"/>
  <c r="I64" i="12" s="1"/>
  <c r="L9" i="12"/>
  <c r="L29" i="12"/>
  <c r="L45" i="12"/>
  <c r="L61" i="12"/>
  <c r="G6" i="14"/>
  <c r="Q91" i="17" l="1"/>
  <c r="BH91" i="17"/>
  <c r="BL62" i="17"/>
  <c r="O120" i="17"/>
  <c r="U120" i="17" s="1"/>
  <c r="BI93" i="17"/>
  <c r="BL48" i="17" s="1"/>
  <c r="BH92" i="17"/>
  <c r="BL47" i="17" s="1"/>
  <c r="L113" i="17" s="1"/>
  <c r="U113" i="17" s="1"/>
  <c r="BH105" i="17"/>
  <c r="AR81" i="16"/>
  <c r="AX54" i="16"/>
  <c r="AX53" i="16"/>
  <c r="AX48" i="16"/>
  <c r="AX49" i="16" s="1"/>
  <c r="O111" i="16"/>
  <c r="U111" i="16" s="1"/>
  <c r="U112" i="16" s="1"/>
  <c r="AX47" i="16"/>
  <c r="L104" i="16"/>
  <c r="U104" i="16" s="1"/>
  <c r="AX52" i="15"/>
  <c r="O110" i="15"/>
  <c r="U110" i="15" s="1"/>
  <c r="U112" i="15" s="1"/>
  <c r="AX53" i="15"/>
  <c r="AX48" i="15"/>
  <c r="AX49" i="15" s="1"/>
  <c r="O111" i="15"/>
  <c r="U111" i="15" s="1"/>
  <c r="AS83" i="15"/>
  <c r="AU83" i="15" s="1"/>
  <c r="AX37" i="15" s="1"/>
  <c r="Q81" i="15"/>
  <c r="AT81" i="15"/>
  <c r="G63" i="12"/>
  <c r="K64" i="12"/>
  <c r="F57" i="6"/>
  <c r="F56" i="6"/>
  <c r="F55" i="6"/>
  <c r="F54" i="6"/>
  <c r="F53" i="6"/>
  <c r="F52" i="6"/>
  <c r="F51" i="6"/>
  <c r="F50" i="6"/>
  <c r="F49" i="6"/>
  <c r="F48" i="6"/>
  <c r="F47" i="6"/>
  <c r="F46" i="6"/>
  <c r="F44" i="6"/>
  <c r="F43"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I57" i="6"/>
  <c r="I56" i="6"/>
  <c r="I55" i="6"/>
  <c r="I54" i="6"/>
  <c r="I53" i="6"/>
  <c r="I52" i="6"/>
  <c r="I51" i="6"/>
  <c r="I50" i="6"/>
  <c r="I49" i="6"/>
  <c r="I48" i="6"/>
  <c r="I47" i="6"/>
  <c r="I46" i="6"/>
  <c r="I44" i="6"/>
  <c r="I43"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BL46" i="17" l="1"/>
  <c r="BI91" i="17"/>
  <c r="BL58" i="17"/>
  <c r="L114" i="17"/>
  <c r="U114" i="17" s="1"/>
  <c r="BL63" i="17"/>
  <c r="BL64" i="17" s="1"/>
  <c r="O121" i="17"/>
  <c r="U121" i="17" s="1"/>
  <c r="U122" i="17" s="1"/>
  <c r="AS81" i="16"/>
  <c r="AT81" i="16"/>
  <c r="AX47" i="15"/>
  <c r="L104" i="15"/>
  <c r="U104" i="15" s="1"/>
  <c r="AU81" i="15"/>
  <c r="AX35" i="15"/>
  <c r="AX54" i="15"/>
  <c r="L63" i="12"/>
  <c r="C18" i="6"/>
  <c r="C16" i="6"/>
  <c r="C14" i="6"/>
  <c r="C12" i="6"/>
  <c r="C10" i="6"/>
  <c r="C56" i="6"/>
  <c r="C54" i="6"/>
  <c r="C52" i="6"/>
  <c r="C50" i="6"/>
  <c r="C48" i="6"/>
  <c r="C46" i="6"/>
  <c r="C43" i="6"/>
  <c r="C38" i="6"/>
  <c r="C36" i="6"/>
  <c r="C34" i="6"/>
  <c r="C32" i="6"/>
  <c r="C30" i="6"/>
  <c r="C28" i="6"/>
  <c r="C26" i="6"/>
  <c r="C24" i="6"/>
  <c r="C22" i="6"/>
  <c r="C20" i="6"/>
  <c r="C8" i="6"/>
  <c r="Q13" i="6"/>
  <c r="Q14" i="6"/>
  <c r="Q15" i="6"/>
  <c r="Q16" i="6"/>
  <c r="Q17" i="6"/>
  <c r="Q18" i="6"/>
  <c r="Q19" i="6"/>
  <c r="Q20" i="6"/>
  <c r="Q21" i="6"/>
  <c r="Q22" i="6"/>
  <c r="Q23" i="6"/>
  <c r="Q24" i="6"/>
  <c r="Q25" i="6"/>
  <c r="Q26" i="6"/>
  <c r="Q27" i="6"/>
  <c r="Q28" i="6"/>
  <c r="Q29" i="6"/>
  <c r="Q30" i="6"/>
  <c r="Q31" i="6"/>
  <c r="Q32" i="6"/>
  <c r="Q34" i="6"/>
  <c r="Q35" i="6"/>
  <c r="Q36" i="6"/>
  <c r="Q37" i="6"/>
  <c r="Q38" i="6"/>
  <c r="Q39" i="6"/>
  <c r="Q43" i="6"/>
  <c r="Q44" i="6"/>
  <c r="Q46" i="6"/>
  <c r="Q47" i="6"/>
  <c r="Q48" i="6"/>
  <c r="Q49" i="6"/>
  <c r="Q50" i="6"/>
  <c r="Q51" i="6"/>
  <c r="Q52" i="6"/>
  <c r="Q53" i="6"/>
  <c r="Q54" i="6"/>
  <c r="Q55" i="6"/>
  <c r="Q56" i="6"/>
  <c r="Q57" i="6"/>
  <c r="Q12" i="6"/>
  <c r="Q9" i="6"/>
  <c r="Q10" i="6"/>
  <c r="O14" i="6"/>
  <c r="R14" i="6" s="1"/>
  <c r="O15" i="6"/>
  <c r="R15" i="6" s="1"/>
  <c r="O16" i="6"/>
  <c r="R16" i="6" s="1"/>
  <c r="O17" i="6"/>
  <c r="R17" i="6" s="1"/>
  <c r="O18" i="6"/>
  <c r="R18" i="6" s="1"/>
  <c r="O19" i="6"/>
  <c r="R19" i="6" s="1"/>
  <c r="O20" i="6"/>
  <c r="R20" i="6" s="1"/>
  <c r="O21" i="6"/>
  <c r="R21" i="6" s="1"/>
  <c r="O22" i="6"/>
  <c r="R22" i="6" s="1"/>
  <c r="O23" i="6"/>
  <c r="R23" i="6" s="1"/>
  <c r="O24" i="6"/>
  <c r="R24" i="6" s="1"/>
  <c r="O25" i="6"/>
  <c r="R25" i="6" s="1"/>
  <c r="O26" i="6"/>
  <c r="R26" i="6" s="1"/>
  <c r="O27" i="6"/>
  <c r="R27" i="6" s="1"/>
  <c r="O28" i="6"/>
  <c r="R28" i="6" s="1"/>
  <c r="O29" i="6"/>
  <c r="R29" i="6" s="1"/>
  <c r="O30" i="6"/>
  <c r="R30" i="6" s="1"/>
  <c r="O31" i="6"/>
  <c r="R31" i="6" s="1"/>
  <c r="O32" i="6"/>
  <c r="R32" i="6" s="1"/>
  <c r="O33" i="6"/>
  <c r="R33" i="6" s="1"/>
  <c r="O34" i="6"/>
  <c r="R34" i="6" s="1"/>
  <c r="O35" i="6"/>
  <c r="R35" i="6" s="1"/>
  <c r="O36" i="6"/>
  <c r="R36" i="6" s="1"/>
  <c r="O37" i="6"/>
  <c r="R37" i="6" s="1"/>
  <c r="O38" i="6"/>
  <c r="R38" i="6" s="1"/>
  <c r="O39" i="6"/>
  <c r="R39" i="6" s="1"/>
  <c r="O40" i="6"/>
  <c r="R40" i="6" s="1"/>
  <c r="O43" i="6"/>
  <c r="R43" i="6" s="1"/>
  <c r="O44" i="6"/>
  <c r="R44" i="6" s="1"/>
  <c r="O46" i="6"/>
  <c r="R46" i="6" s="1"/>
  <c r="O47" i="6"/>
  <c r="R47" i="6" s="1"/>
  <c r="O48" i="6"/>
  <c r="R48" i="6" s="1"/>
  <c r="O49" i="6"/>
  <c r="R49" i="6" s="1"/>
  <c r="O50" i="6"/>
  <c r="R50" i="6" s="1"/>
  <c r="O51" i="6"/>
  <c r="R51" i="6" s="1"/>
  <c r="O52" i="6"/>
  <c r="R52" i="6" s="1"/>
  <c r="O53" i="6"/>
  <c r="R53" i="6" s="1"/>
  <c r="O54" i="6"/>
  <c r="R54" i="6" s="1"/>
  <c r="O55" i="6"/>
  <c r="R55" i="6" s="1"/>
  <c r="O56" i="6"/>
  <c r="R56" i="6" s="1"/>
  <c r="O57" i="6"/>
  <c r="R57" i="6" s="1"/>
  <c r="O11" i="6"/>
  <c r="R11" i="6" s="1"/>
  <c r="O12" i="6"/>
  <c r="R12" i="6" s="1"/>
  <c r="O10" i="6"/>
  <c r="R9" i="6"/>
  <c r="R8" i="6"/>
  <c r="L14" i="6"/>
  <c r="L16" i="6"/>
  <c r="L18" i="6"/>
  <c r="L20" i="6"/>
  <c r="L22" i="6"/>
  <c r="L24" i="6"/>
  <c r="L26" i="6"/>
  <c r="L28" i="6"/>
  <c r="L30" i="6"/>
  <c r="L32" i="6"/>
  <c r="L34" i="6"/>
  <c r="L36" i="6"/>
  <c r="L38" i="6"/>
  <c r="L46" i="6"/>
  <c r="L48" i="6"/>
  <c r="L50" i="6"/>
  <c r="L52" i="6"/>
  <c r="L54" i="6"/>
  <c r="L56" i="6"/>
  <c r="L12" i="6"/>
  <c r="L10" i="6"/>
  <c r="V57" i="6"/>
  <c r="T57" i="6"/>
  <c r="W57" i="6" s="1"/>
  <c r="V56" i="6"/>
  <c r="T56" i="6"/>
  <c r="W56" i="6" s="1"/>
  <c r="A10" i="6"/>
  <c r="A12" i="6" s="1"/>
  <c r="A14" i="6" s="1"/>
  <c r="A16" i="6" s="1"/>
  <c r="A18" i="6" s="1"/>
  <c r="A20" i="6" s="1"/>
  <c r="A22" i="6" s="1"/>
  <c r="A24" i="6" s="1"/>
  <c r="A26" i="6" s="1"/>
  <c r="A28" i="6" s="1"/>
  <c r="A30" i="6" s="1"/>
  <c r="A32" i="6" s="1"/>
  <c r="A34" i="6" s="1"/>
  <c r="A36" i="6" s="1"/>
  <c r="A38" i="6" s="1"/>
  <c r="A40" i="6" s="1"/>
  <c r="A43" i="6" s="1"/>
  <c r="A46" i="6" s="1"/>
  <c r="A48" i="6" s="1"/>
  <c r="A50" i="6" s="1"/>
  <c r="A52" i="6" s="1"/>
  <c r="A54" i="6" s="1"/>
  <c r="A56" i="6" s="1"/>
  <c r="A58" i="6" s="1"/>
  <c r="A60" i="6" s="1"/>
  <c r="A62" i="6" s="1"/>
  <c r="A64" i="6" s="1"/>
  <c r="V47" i="6"/>
  <c r="T47" i="6"/>
  <c r="W47" i="6" s="1"/>
  <c r="V46" i="6"/>
  <c r="T46" i="6"/>
  <c r="W46" i="6" s="1"/>
  <c r="V44" i="6"/>
  <c r="T44" i="6"/>
  <c r="W44" i="6" s="1"/>
  <c r="V43" i="6"/>
  <c r="T43" i="6"/>
  <c r="W43" i="6" s="1"/>
  <c r="T40" i="6"/>
  <c r="W40" i="6" s="1"/>
  <c r="V39" i="6"/>
  <c r="T39" i="6"/>
  <c r="W39" i="6" s="1"/>
  <c r="V38" i="6"/>
  <c r="T38" i="6"/>
  <c r="W38" i="6" s="1"/>
  <c r="V53" i="6"/>
  <c r="T53" i="6"/>
  <c r="W53" i="6" s="1"/>
  <c r="V52" i="6"/>
  <c r="T52" i="6"/>
  <c r="W52" i="6" s="1"/>
  <c r="V51" i="6"/>
  <c r="T51" i="6"/>
  <c r="W51" i="6" s="1"/>
  <c r="V50" i="6"/>
  <c r="T50" i="6"/>
  <c r="W50" i="6" s="1"/>
  <c r="V55" i="6"/>
  <c r="T55" i="6"/>
  <c r="W55" i="6" s="1"/>
  <c r="V54" i="6"/>
  <c r="T54" i="6"/>
  <c r="W54" i="6" s="1"/>
  <c r="T49" i="6"/>
  <c r="W49" i="6" s="1"/>
  <c r="V49" i="6"/>
  <c r="T8" i="6"/>
  <c r="W8" i="6" s="1"/>
  <c r="V8" i="6"/>
  <c r="T9" i="6"/>
  <c r="W9" i="6" s="1"/>
  <c r="V9" i="6"/>
  <c r="R10" i="6"/>
  <c r="T10" i="6"/>
  <c r="W10" i="6" s="1"/>
  <c r="V10" i="6"/>
  <c r="Q11" i="6"/>
  <c r="T11" i="6"/>
  <c r="W11" i="6" s="1"/>
  <c r="V11" i="6"/>
  <c r="T12" i="6"/>
  <c r="W12" i="6" s="1"/>
  <c r="V12" i="6"/>
  <c r="O13" i="6"/>
  <c r="R13" i="6" s="1"/>
  <c r="T13" i="6"/>
  <c r="W13" i="6" s="1"/>
  <c r="V13" i="6"/>
  <c r="T14" i="6"/>
  <c r="W14" i="6" s="1"/>
  <c r="V14" i="6"/>
  <c r="T15" i="6"/>
  <c r="W15" i="6" s="1"/>
  <c r="V15" i="6"/>
  <c r="T16" i="6"/>
  <c r="W16" i="6" s="1"/>
  <c r="V16" i="6"/>
  <c r="T17" i="6"/>
  <c r="W17" i="6" s="1"/>
  <c r="V17" i="6"/>
  <c r="T18" i="6"/>
  <c r="W18" i="6" s="1"/>
  <c r="V18" i="6"/>
  <c r="T19" i="6"/>
  <c r="W19" i="6" s="1"/>
  <c r="V19" i="6"/>
  <c r="T20" i="6"/>
  <c r="W20" i="6" s="1"/>
  <c r="V20" i="6"/>
  <c r="T21" i="6"/>
  <c r="W21" i="6" s="1"/>
  <c r="V21" i="6"/>
  <c r="T22" i="6"/>
  <c r="W22" i="6" s="1"/>
  <c r="V22" i="6"/>
  <c r="T23" i="6"/>
  <c r="W23" i="6" s="1"/>
  <c r="V23" i="6"/>
  <c r="T24" i="6"/>
  <c r="W24" i="6" s="1"/>
  <c r="V24" i="6"/>
  <c r="T25" i="6"/>
  <c r="W25" i="6" s="1"/>
  <c r="V25" i="6"/>
  <c r="T26" i="6"/>
  <c r="W26" i="6" s="1"/>
  <c r="V26" i="6"/>
  <c r="T27" i="6"/>
  <c r="W27" i="6" s="1"/>
  <c r="V27" i="6"/>
  <c r="T28" i="6"/>
  <c r="W28" i="6" s="1"/>
  <c r="V28" i="6"/>
  <c r="T29" i="6"/>
  <c r="W29" i="6" s="1"/>
  <c r="V29" i="6"/>
  <c r="T30" i="6"/>
  <c r="W30" i="6" s="1"/>
  <c r="V30" i="6"/>
  <c r="T31" i="6"/>
  <c r="W31" i="6" s="1"/>
  <c r="V31" i="6"/>
  <c r="T32" i="6"/>
  <c r="W32" i="6" s="1"/>
  <c r="V32" i="6"/>
  <c r="T33" i="6"/>
  <c r="W33" i="6" s="1"/>
  <c r="V33" i="6"/>
  <c r="T34" i="6"/>
  <c r="W34" i="6" s="1"/>
  <c r="V34" i="6"/>
  <c r="T35" i="6"/>
  <c r="W35" i="6" s="1"/>
  <c r="V35" i="6"/>
  <c r="T36" i="6"/>
  <c r="W36" i="6" s="1"/>
  <c r="V36" i="6"/>
  <c r="T37" i="6"/>
  <c r="W37" i="6" s="1"/>
  <c r="V37" i="6"/>
  <c r="T48" i="6"/>
  <c r="W48" i="6" s="1"/>
  <c r="V48" i="6"/>
  <c r="BL50" i="17" l="1"/>
  <c r="BL57" i="17"/>
  <c r="BL59" i="17" s="1"/>
  <c r="L112" i="17"/>
  <c r="U112" i="17" s="1"/>
  <c r="U117" i="17" s="1"/>
  <c r="AX35" i="16"/>
  <c r="AU81" i="16"/>
  <c r="AX39" i="15"/>
  <c r="L102" i="15"/>
  <c r="U102" i="15" s="1"/>
  <c r="U107" i="15" s="1"/>
  <c r="AX46" i="15"/>
  <c r="AX39" i="16" l="1"/>
  <c r="AX46" i="16"/>
  <c r="L102" i="16"/>
  <c r="U102" i="16" s="1"/>
  <c r="U107" i="16" s="1"/>
</calcChain>
</file>

<file path=xl/sharedStrings.xml><?xml version="1.0" encoding="utf-8"?>
<sst xmlns="http://schemas.openxmlformats.org/spreadsheetml/2006/main" count="1678" uniqueCount="463">
  <si>
    <t>●損益計画書</t>
    <rPh sb="1" eb="3">
      <t>ソンエキ</t>
    </rPh>
    <rPh sb="3" eb="6">
      <t>ケイカクショ</t>
    </rPh>
    <phoneticPr fontId="4"/>
  </si>
  <si>
    <t>■損益計画書</t>
    <rPh sb="1" eb="3">
      <t>ソンエキ</t>
    </rPh>
    <rPh sb="3" eb="6">
      <t>ケイカクショ</t>
    </rPh>
    <phoneticPr fontId="4"/>
  </si>
  <si>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</si>
  <si>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</si>
  <si>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</si>
  <si>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</si>
  <si>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</si>
  <si>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</si>
  <si>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</si>
  <si>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</si>
  <si>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</si>
  <si>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</si>
  <si>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</si>
  <si>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</si>
  <si>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１３年目</t>
    <rPh sb="2" eb="4">
      <t>ネンメ</t>
    </rPh>
    <phoneticPr fontId="4"/>
  </si>
  <si>
    <t>（単位：円）</t>
    <rPh sb="1" eb="3">
      <t>タンイ</t>
    </rPh>
    <rPh sb="4" eb="5">
      <t>エン</t>
    </rPh>
    <phoneticPr fontId="4"/>
  </si>
  <si>
    <t>平成（年度）</t>
    <rPh sb="0" eb="2">
      <t>ヘイセイ</t>
    </rPh>
    <rPh sb="3" eb="5">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</si>
  <si>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</si>
  <si>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</si>
  <si>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</si>
  <si>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平成31年度</t>
    <rPh sb="0" eb="2">
      <t>ヘイセイ</t>
    </rPh>
    <rPh sb="4" eb="6">
      <t>ネンド</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</si>
  <si>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</si>
  <si>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</si>
  <si>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</si>
  <si>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</si>
  <si>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</si>
  <si>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</si>
  <si>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</si>
  <si>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合計</t>
    <rPh sb="0" eb="2">
      <t>ゴウケイ</t>
    </rPh>
    <phoneticPr fontId="4"/>
  </si>
  <si>
    <t xml:space="preserve"> 科目</t>
    <rPh sb="1" eb="3">
      <t>カモク</t>
    </rPh>
    <phoneticPr fontId="4"/>
  </si>
  <si>
    <t>収入計</t>
    <rPh sb="0" eb="2">
      <t>シュウニュウ</t>
    </rPh>
    <rPh sb="2" eb="3">
      <t>ケイ</t>
    </rPh>
    <phoneticPr fontId="4"/>
  </si>
  <si>
    <t>サービス対価</t>
    <rPh sb="4" eb="6">
      <t>タイカ</t>
    </rPh>
    <phoneticPr fontId="4"/>
  </si>
  <si>
    <t>　うち、設計・施工等のサービス対価一括支払分</t>
    <rPh sb="4" eb="6">
      <t>セッケイ</t>
    </rPh>
    <rPh sb="7" eb="9">
      <t>セコウ</t>
    </rPh>
    <rPh sb="9" eb="10">
      <t>トウ</t>
    </rPh>
    <rPh sb="15" eb="17">
      <t>タイカ</t>
    </rPh>
    <rPh sb="17" eb="19">
      <t>イッカツ</t>
    </rPh>
    <rPh sb="19" eb="21">
      <t>シハラ</t>
    </rPh>
    <rPh sb="21" eb="22">
      <t>ブン</t>
    </rPh>
    <phoneticPr fontId="4"/>
  </si>
  <si>
    <t>　うち、設計・施工等のサービス対価割賦払分</t>
    <rPh sb="4" eb="6">
      <t>セッケイ</t>
    </rPh>
    <rPh sb="7" eb="9">
      <t>セコウ</t>
    </rPh>
    <rPh sb="9" eb="10">
      <t>トウ</t>
    </rPh>
    <rPh sb="15" eb="17">
      <t>タイカ</t>
    </rPh>
    <rPh sb="17" eb="19">
      <t>カップ</t>
    </rPh>
    <rPh sb="19" eb="20">
      <t>バラ</t>
    </rPh>
    <rPh sb="20" eb="21">
      <t>ブン</t>
    </rPh>
    <phoneticPr fontId="4"/>
  </si>
  <si>
    <t>　　（上記中の割賦金利）</t>
    <rPh sb="3" eb="5">
      <t>ジョウキ</t>
    </rPh>
    <rPh sb="5" eb="6">
      <t>チュウ</t>
    </rPh>
    <rPh sb="7" eb="9">
      <t>カップ</t>
    </rPh>
    <rPh sb="9" eb="11">
      <t>キンリ</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</si>
  <si>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</si>
  <si>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</si>
  <si>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</si>
  <si>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</si>
  <si>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</si>
  <si>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</si>
  <si>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</si>
  <si>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</si>
  <si>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</si>
  <si>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</si>
  <si>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</si>
  <si>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</si>
  <si>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</si>
  <si>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</si>
  <si>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</si>
  <si>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</si>
  <si>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</si>
  <si>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</si>
  <si>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</si>
  <si>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</si>
  <si>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配当</t>
    <rPh sb="0" eb="2">
      <t>ハイトウ</t>
    </rPh>
    <phoneticPr fontId="4"/>
  </si>
  <si>
    <t>未処分金累計</t>
    <rPh sb="4" eb="6">
      <t>ルイケイ</t>
    </rPh>
    <phoneticPr fontId="4"/>
  </si>
  <si>
    <t>■経営指標</t>
    <rPh sb="1" eb="3">
      <t>ケイエイ</t>
    </rPh>
    <rPh sb="3" eb="5">
      <t>シヒョウ</t>
    </rPh>
    <phoneticPr fontId="4"/>
  </si>
  <si>
    <t>DSCR　各期</t>
    <rPh sb="5" eb="7">
      <t>カクキ</t>
    </rPh>
    <phoneticPr fontId="4"/>
  </si>
  <si>
    <t>DSCR　事業期間平均</t>
    <rPh sb="5" eb="7">
      <t>ジギョウ</t>
    </rPh>
    <rPh sb="7" eb="9">
      <t>キカン</t>
    </rPh>
    <rPh sb="9" eb="11">
      <t>ヘイキン</t>
    </rPh>
    <phoneticPr fontId="4"/>
  </si>
  <si>
    <t>(様式１－１）</t>
    <rPh sb="1" eb="3">
      <t>ヨウシキ</t>
    </rPh>
    <phoneticPr fontId="1"/>
  </si>
  <si>
    <t>会社名</t>
  </si>
  <si>
    <t>所属・役職</t>
  </si>
  <si>
    <t>担当者氏名</t>
  </si>
  <si>
    <t>電話番号</t>
  </si>
  <si>
    <t>メールアドレス</t>
  </si>
  <si>
    <t>項目</t>
  </si>
  <si>
    <t>資料名</t>
    <phoneticPr fontId="4"/>
  </si>
  <si>
    <t>ページ</t>
  </si>
  <si>
    <t>内容</t>
    <rPh sb="0" eb="2">
      <t>ナイヨウ</t>
    </rPh>
    <phoneticPr fontId="4"/>
  </si>
  <si>
    <t>ネットキャッシュフロー</t>
    <phoneticPr fontId="4"/>
  </si>
  <si>
    <t>未処分金（内部留保金）</t>
    <phoneticPr fontId="4"/>
  </si>
  <si>
    <t>PIRR</t>
    <phoneticPr fontId="4"/>
  </si>
  <si>
    <t>EIRR</t>
    <phoneticPr fontId="4"/>
  </si>
  <si>
    <t>平成39年度</t>
    <rPh sb="0" eb="2">
      <t>ヘイセイ</t>
    </rPh>
    <rPh sb="4" eb="6">
      <t>ネンド</t>
    </rPh>
    <phoneticPr fontId="4"/>
  </si>
  <si>
    <t>平成40年度</t>
    <rPh sb="0" eb="2">
      <t>ヘイセイ</t>
    </rPh>
    <rPh sb="4" eb="6">
      <t>ネンド</t>
    </rPh>
    <phoneticPr fontId="4"/>
  </si>
  <si>
    <t>維持管理のサービス対価</t>
    <rPh sb="0" eb="2">
      <t>イジ</t>
    </rPh>
    <rPh sb="2" eb="4">
      <t>カンリ</t>
    </rPh>
    <rPh sb="9" eb="11">
      <t>タイカ</t>
    </rPh>
    <phoneticPr fontId="4"/>
  </si>
  <si>
    <t>設計・施工等のサービス対価</t>
    <rPh sb="0" eb="2">
      <t>セッケイ</t>
    </rPh>
    <rPh sb="3" eb="5">
      <t>セコウ</t>
    </rPh>
    <rPh sb="5" eb="6">
      <t>トウ</t>
    </rPh>
    <rPh sb="11" eb="13">
      <t>タイカ</t>
    </rPh>
    <phoneticPr fontId="4"/>
  </si>
  <si>
    <t>③/④
(％)</t>
    <phoneticPr fontId="4"/>
  </si>
  <si>
    <t>最大
電流値(A)
④</t>
    <rPh sb="0" eb="2">
      <t>サイダイ</t>
    </rPh>
    <rPh sb="3" eb="5">
      <t>デンリュウ</t>
    </rPh>
    <rPh sb="5" eb="6">
      <t>チ</t>
    </rPh>
    <phoneticPr fontId="4"/>
  </si>
  <si>
    <t>空調最大
電流値(A)</t>
    <rPh sb="0" eb="2">
      <t>クウチョウ</t>
    </rPh>
    <rPh sb="2" eb="4">
      <t>サイダイ</t>
    </rPh>
    <rPh sb="5" eb="7">
      <t>デンリュウ</t>
    </rPh>
    <rPh sb="7" eb="8">
      <t>チ</t>
    </rPh>
    <phoneticPr fontId="4"/>
  </si>
  <si>
    <t>定格
電流値(A)
③</t>
    <rPh sb="0" eb="2">
      <t>テイカク</t>
    </rPh>
    <rPh sb="3" eb="5">
      <t>デンリュウ</t>
    </rPh>
    <rPh sb="5" eb="6">
      <t>チ</t>
    </rPh>
    <phoneticPr fontId="4"/>
  </si>
  <si>
    <t>容量
(kVA)</t>
    <rPh sb="0" eb="2">
      <t>ヨウリョウ</t>
    </rPh>
    <phoneticPr fontId="4"/>
  </si>
  <si>
    <t>②/①
(％)</t>
    <phoneticPr fontId="4"/>
  </si>
  <si>
    <t>最大
電流値(A)
②</t>
    <rPh sb="0" eb="2">
      <t>サイダイ</t>
    </rPh>
    <rPh sb="3" eb="5">
      <t>デンリュウ</t>
    </rPh>
    <rPh sb="5" eb="6">
      <t>チ</t>
    </rPh>
    <phoneticPr fontId="4"/>
  </si>
  <si>
    <t>定格
電流値(A)
①</t>
    <rPh sb="0" eb="2">
      <t>テイカク</t>
    </rPh>
    <rPh sb="3" eb="5">
      <t>デンリュウ</t>
    </rPh>
    <rPh sb="5" eb="6">
      <t>チ</t>
    </rPh>
    <phoneticPr fontId="4"/>
  </si>
  <si>
    <t>(kW)</t>
    <phoneticPr fontId="4"/>
  </si>
  <si>
    <t>(kVA)</t>
    <phoneticPr fontId="4"/>
  </si>
  <si>
    <t>最大
電流値(A)</t>
    <rPh sb="0" eb="2">
      <t>サイダイ</t>
    </rPh>
    <rPh sb="3" eb="5">
      <t>デンリュウ</t>
    </rPh>
    <rPh sb="5" eb="6">
      <t>チ</t>
    </rPh>
    <phoneticPr fontId="4"/>
  </si>
  <si>
    <t>定格
電流値(A)</t>
    <rPh sb="0" eb="2">
      <t>テイカク</t>
    </rPh>
    <rPh sb="3" eb="5">
      <t>デンリュウ</t>
    </rPh>
    <rPh sb="5" eb="6">
      <t>チ</t>
    </rPh>
    <phoneticPr fontId="4"/>
  </si>
  <si>
    <t>三相</t>
    <rPh sb="0" eb="2">
      <t>サンソウ</t>
    </rPh>
    <phoneticPr fontId="4"/>
  </si>
  <si>
    <t>単相</t>
    <rPh sb="0" eb="1">
      <t>タン</t>
    </rPh>
    <rPh sb="1" eb="2">
      <t>ソウ</t>
    </rPh>
    <phoneticPr fontId="4"/>
  </si>
  <si>
    <t>変圧器</t>
    <rPh sb="0" eb="3">
      <t>ヘンアツキ</t>
    </rPh>
    <phoneticPr fontId="4"/>
  </si>
  <si>
    <t>契約
電力</t>
    <rPh sb="0" eb="2">
      <t>ケイヤク</t>
    </rPh>
    <rPh sb="3" eb="5">
      <t>デンリョク</t>
    </rPh>
    <phoneticPr fontId="4"/>
  </si>
  <si>
    <t>受電
容量</t>
    <rPh sb="0" eb="2">
      <t>ジュデン</t>
    </rPh>
    <rPh sb="3" eb="5">
      <t>ヨウリョウ</t>
    </rPh>
    <phoneticPr fontId="4"/>
  </si>
  <si>
    <t>変圧器
改修の
有無</t>
    <rPh sb="0" eb="3">
      <t>ヘンアツキ</t>
    </rPh>
    <rPh sb="4" eb="6">
      <t>カイシュウ</t>
    </rPh>
    <rPh sb="8" eb="10">
      <t>ウム</t>
    </rPh>
    <phoneticPr fontId="4"/>
  </si>
  <si>
    <t>計画</t>
    <rPh sb="0" eb="2">
      <t>ケイカク</t>
    </rPh>
    <phoneticPr fontId="4"/>
  </si>
  <si>
    <t>学校名</t>
    <rPh sb="0" eb="2">
      <t>ガッコウ</t>
    </rPh>
    <rPh sb="2" eb="3">
      <t>メイ</t>
    </rPh>
    <phoneticPr fontId="4"/>
  </si>
  <si>
    <t>学校
番号</t>
    <rPh sb="0" eb="2">
      <t>ガッコウ</t>
    </rPh>
    <rPh sb="3" eb="5">
      <t>バンゴウ</t>
    </rPh>
    <phoneticPr fontId="4"/>
  </si>
  <si>
    <t>●受電容量計画表</t>
    <rPh sb="1" eb="3">
      <t>ジュデン</t>
    </rPh>
    <rPh sb="3" eb="5">
      <t>ヨウリョウ</t>
    </rPh>
    <rPh sb="5" eb="7">
      <t>ケイカク</t>
    </rPh>
    <rPh sb="7" eb="8">
      <t>ヒョウ</t>
    </rPh>
    <phoneticPr fontId="4"/>
  </si>
  <si>
    <t>(様式８－２）</t>
    <rPh sb="1" eb="3">
      <t>ヨウシキ</t>
    </rPh>
    <phoneticPr fontId="4"/>
  </si>
  <si>
    <t>(様式８－３）</t>
    <rPh sb="1" eb="3">
      <t>ヨウシキ</t>
    </rPh>
    <phoneticPr fontId="4"/>
  </si>
  <si>
    <r>
      <t>●エネルギー</t>
    </r>
    <r>
      <rPr>
        <sz val="12"/>
        <rFont val="ＭＳ Ｐゴシック"/>
        <family val="3"/>
        <charset val="128"/>
      </rPr>
      <t>量総括表</t>
    </r>
    <rPh sb="6" eb="7">
      <t>リョウ</t>
    </rPh>
    <rPh sb="7" eb="9">
      <t>ソウカツ</t>
    </rPh>
    <rPh sb="9" eb="10">
      <t>オモテ</t>
    </rPh>
    <phoneticPr fontId="4"/>
  </si>
  <si>
    <t>種別</t>
    <rPh sb="0" eb="2">
      <t>シュベツ</t>
    </rPh>
    <phoneticPr fontId="4"/>
  </si>
  <si>
    <t>消費量</t>
    <rPh sb="0" eb="2">
      <t>ショウヒ</t>
    </rPh>
    <rPh sb="2" eb="3">
      <t>リョウ</t>
    </rPh>
    <phoneticPr fontId="4"/>
  </si>
  <si>
    <t>料金</t>
    <rPh sb="0" eb="2">
      <t>リョウキン</t>
    </rPh>
    <phoneticPr fontId="4"/>
  </si>
  <si>
    <t>単位</t>
    <rPh sb="0" eb="2">
      <t>タンイ</t>
    </rPh>
    <phoneticPr fontId="4"/>
  </si>
  <si>
    <t>初年度</t>
    <rPh sb="0" eb="3">
      <t>ショネンド</t>
    </rPh>
    <phoneticPr fontId="4"/>
  </si>
  <si>
    <t>計</t>
    <rPh sb="0" eb="1">
      <t>ケイ</t>
    </rPh>
    <phoneticPr fontId="4"/>
  </si>
  <si>
    <t>電力</t>
    <rPh sb="0" eb="2">
      <t>デンリョク</t>
    </rPh>
    <phoneticPr fontId="4"/>
  </si>
  <si>
    <t>ガス</t>
    <phoneticPr fontId="4"/>
  </si>
  <si>
    <t>(kWh/年)</t>
    <rPh sb="5" eb="6">
      <t>ネン</t>
    </rPh>
    <phoneticPr fontId="4"/>
  </si>
  <si>
    <t>(千円/年)</t>
    <rPh sb="1" eb="3">
      <t>センエン</t>
    </rPh>
    <rPh sb="4" eb="5">
      <t>ネン</t>
    </rPh>
    <phoneticPr fontId="4"/>
  </si>
  <si>
    <r>
      <t>(m</t>
    </r>
    <r>
      <rPr>
        <vertAlign val="superscript"/>
        <sz val="11"/>
        <rFont val="ＭＳ Ｐゴシック"/>
        <family val="3"/>
        <charset val="128"/>
      </rPr>
      <t>3</t>
    </r>
    <r>
      <rPr>
        <sz val="11"/>
        <rFont val="ＭＳ Ｐゴシック"/>
        <family val="3"/>
        <charset val="128"/>
      </rPr>
      <t>/年)</t>
    </r>
    <rPh sb="4" eb="5">
      <t>ネン</t>
    </rPh>
    <phoneticPr fontId="4"/>
  </si>
  <si>
    <t>●エネルギー等積算表</t>
    <rPh sb="6" eb="7">
      <t>ナド</t>
    </rPh>
    <rPh sb="7" eb="9">
      <t>セキサン</t>
    </rPh>
    <rPh sb="9" eb="10">
      <t>ヒョウ</t>
    </rPh>
    <phoneticPr fontId="4"/>
  </si>
  <si>
    <t>（基準年）</t>
    <rPh sb="1" eb="3">
      <t>キジュン</t>
    </rPh>
    <rPh sb="3" eb="4">
      <t>ネン</t>
    </rPh>
    <phoneticPr fontId="4"/>
  </si>
  <si>
    <t>学校番号</t>
    <rPh sb="0" eb="2">
      <t>ガッコウ</t>
    </rPh>
    <rPh sb="2" eb="4">
      <t>バンゴウ</t>
    </rPh>
    <phoneticPr fontId="4"/>
  </si>
  <si>
    <t>学校名</t>
    <rPh sb="0" eb="3">
      <t>ガッコウメイ</t>
    </rPh>
    <phoneticPr fontId="4"/>
  </si>
  <si>
    <t>■空調設備・換気設備の性能の設定</t>
    <rPh sb="6" eb="8">
      <t>カンキ</t>
    </rPh>
    <rPh sb="8" eb="10">
      <t>セツビ</t>
    </rPh>
    <rPh sb="11" eb="13">
      <t>セイノウ</t>
    </rPh>
    <rPh sb="14" eb="16">
      <t>セッテイ</t>
    </rPh>
    <phoneticPr fontId="4"/>
  </si>
  <si>
    <t>機器性能</t>
    <rPh sb="0" eb="2">
      <t>キキ</t>
    </rPh>
    <rPh sb="2" eb="4">
      <t>セイノウ</t>
    </rPh>
    <phoneticPr fontId="4"/>
  </si>
  <si>
    <t>備考</t>
    <rPh sb="0" eb="2">
      <t>ビコウ</t>
    </rPh>
    <phoneticPr fontId="4"/>
  </si>
  <si>
    <t>台数</t>
    <rPh sb="0" eb="2">
      <t>ダイスウ</t>
    </rPh>
    <phoneticPr fontId="4"/>
  </si>
  <si>
    <t>冷房</t>
    <rPh sb="0" eb="2">
      <t>レイボウ</t>
    </rPh>
    <phoneticPr fontId="4"/>
  </si>
  <si>
    <t>暖房</t>
    <rPh sb="0" eb="2">
      <t>ダンボウ</t>
    </rPh>
    <phoneticPr fontId="4"/>
  </si>
  <si>
    <t>（台）</t>
    <rPh sb="1" eb="2">
      <t>ダイ</t>
    </rPh>
    <phoneticPr fontId="4"/>
  </si>
  <si>
    <t>（kW）</t>
    <phoneticPr fontId="4"/>
  </si>
  <si>
    <t>室外機</t>
    <rPh sb="0" eb="3">
      <t>シツガイキ</t>
    </rPh>
    <phoneticPr fontId="4"/>
  </si>
  <si>
    <t>室外機計</t>
    <rPh sb="0" eb="3">
      <t>シツガイキ</t>
    </rPh>
    <rPh sb="3" eb="4">
      <t>ケイ</t>
    </rPh>
    <phoneticPr fontId="4"/>
  </si>
  <si>
    <t>室内機計</t>
    <rPh sb="0" eb="3">
      <t>シツナイキ</t>
    </rPh>
    <rPh sb="3" eb="4">
      <t>ケイ</t>
    </rPh>
    <phoneticPr fontId="4"/>
  </si>
  <si>
    <t>換気設備計</t>
    <rPh sb="0" eb="2">
      <t>カンキ</t>
    </rPh>
    <rPh sb="2" eb="4">
      <t>セツビ</t>
    </rPh>
    <rPh sb="4" eb="5">
      <t>ケイ</t>
    </rPh>
    <phoneticPr fontId="4"/>
  </si>
  <si>
    <t>最大電力</t>
    <rPh sb="0" eb="2">
      <t>サイダイ</t>
    </rPh>
    <rPh sb="2" eb="4">
      <t>デンリョク</t>
    </rPh>
    <phoneticPr fontId="4"/>
  </si>
  <si>
    <t>kW　←冷房・暖房の最大値</t>
    <rPh sb="4" eb="6">
      <t>レイボウ</t>
    </rPh>
    <rPh sb="7" eb="9">
      <t>ダンボウ</t>
    </rPh>
    <rPh sb="10" eb="13">
      <t>サイダイチ</t>
    </rPh>
    <phoneticPr fontId="4"/>
  </si>
  <si>
    <t>■月別エネルギー消費量の算定</t>
    <rPh sb="1" eb="3">
      <t>ツキベツ</t>
    </rPh>
    <rPh sb="8" eb="11">
      <t>ショウヒリョウ</t>
    </rPh>
    <rPh sb="12" eb="14">
      <t>サンテイ</t>
    </rPh>
    <phoneticPr fontId="4"/>
  </si>
  <si>
    <t>夏季</t>
    <rPh sb="0" eb="2">
      <t>カキ</t>
    </rPh>
    <phoneticPr fontId="4"/>
  </si>
  <si>
    <t>6月</t>
    <rPh sb="1" eb="2">
      <t>ガツ</t>
    </rPh>
    <phoneticPr fontId="4"/>
  </si>
  <si>
    <t>7月</t>
    <rPh sb="1" eb="2">
      <t>ガツ</t>
    </rPh>
    <phoneticPr fontId="4"/>
  </si>
  <si>
    <t>8月</t>
  </si>
  <si>
    <t>9月</t>
  </si>
  <si>
    <t>12月</t>
    <rPh sb="2" eb="3">
      <t>ガツ</t>
    </rPh>
    <phoneticPr fontId="4"/>
  </si>
  <si>
    <t>1月</t>
    <rPh sb="1" eb="2">
      <t>ガツ</t>
    </rPh>
    <phoneticPr fontId="4"/>
  </si>
  <si>
    <t>2月</t>
    <rPh sb="1" eb="2">
      <t>ガツ</t>
    </rPh>
    <phoneticPr fontId="4"/>
  </si>
  <si>
    <t>3月</t>
    <rPh sb="1" eb="2">
      <t>ガツ</t>
    </rPh>
    <phoneticPr fontId="4"/>
  </si>
  <si>
    <t>4月</t>
    <rPh sb="1" eb="2">
      <t>ガツ</t>
    </rPh>
    <phoneticPr fontId="4"/>
  </si>
  <si>
    <t>5月</t>
    <rPh sb="1" eb="2">
      <t>ガツ</t>
    </rPh>
    <phoneticPr fontId="4"/>
  </si>
  <si>
    <t>10月</t>
    <rPh sb="2" eb="3">
      <t>ガツ</t>
    </rPh>
    <phoneticPr fontId="4"/>
  </si>
  <si>
    <t>11月</t>
    <rPh sb="2" eb="3">
      <t>ガツ</t>
    </rPh>
    <phoneticPr fontId="4"/>
  </si>
  <si>
    <t>空調運転
時間
(h)</t>
    <rPh sb="0" eb="2">
      <t>クウチョウ</t>
    </rPh>
    <rPh sb="2" eb="4">
      <t>ウンテン</t>
    </rPh>
    <rPh sb="5" eb="7">
      <t>ジカン</t>
    </rPh>
    <phoneticPr fontId="4"/>
  </si>
  <si>
    <t>その他季</t>
    <rPh sb="2" eb="3">
      <t>ホカ</t>
    </rPh>
    <rPh sb="3" eb="4">
      <t>キ</t>
    </rPh>
    <phoneticPr fontId="4"/>
  </si>
  <si>
    <t>月別負荷率(％)</t>
    <rPh sb="0" eb="2">
      <t>ツキベツ</t>
    </rPh>
    <rPh sb="2" eb="4">
      <t>フカ</t>
    </rPh>
    <rPh sb="4" eb="5">
      <t>リツ</t>
    </rPh>
    <phoneticPr fontId="4"/>
  </si>
  <si>
    <t>全負荷相当
運転時間
(h)</t>
    <rPh sb="0" eb="1">
      <t>ゼン</t>
    </rPh>
    <rPh sb="1" eb="3">
      <t>フカ</t>
    </rPh>
    <rPh sb="3" eb="5">
      <t>ソウトウ</t>
    </rPh>
    <rPh sb="6" eb="8">
      <t>ウンテン</t>
    </rPh>
    <rPh sb="8" eb="10">
      <t>ジカン</t>
    </rPh>
    <phoneticPr fontId="4"/>
  </si>
  <si>
    <t>月別負荷
(MWh)</t>
    <rPh sb="0" eb="2">
      <t>ツキベツ</t>
    </rPh>
    <rPh sb="2" eb="4">
      <t>フカ</t>
    </rPh>
    <phoneticPr fontId="4"/>
  </si>
  <si>
    <t>■電力消費量総括表</t>
    <rPh sb="1" eb="3">
      <t>デンリョク</t>
    </rPh>
    <rPh sb="3" eb="5">
      <t>ショウヒ</t>
    </rPh>
    <rPh sb="5" eb="6">
      <t>リョウ</t>
    </rPh>
    <rPh sb="6" eb="8">
      <t>ソウカツ</t>
    </rPh>
    <rPh sb="8" eb="9">
      <t>ヒョウ</t>
    </rPh>
    <phoneticPr fontId="4"/>
  </si>
  <si>
    <t>昼間電力消費量（kWh)</t>
    <rPh sb="0" eb="2">
      <t>チュウカン</t>
    </rPh>
    <rPh sb="2" eb="4">
      <t>デンリョク</t>
    </rPh>
    <rPh sb="4" eb="6">
      <t>ショウヒ</t>
    </rPh>
    <rPh sb="6" eb="7">
      <t>リョウ</t>
    </rPh>
    <phoneticPr fontId="4"/>
  </si>
  <si>
    <t>待機
時間
(h)</t>
    <rPh sb="0" eb="2">
      <t>タイキ</t>
    </rPh>
    <rPh sb="3" eb="5">
      <t>ジカン</t>
    </rPh>
    <phoneticPr fontId="4"/>
  </si>
  <si>
    <t>電力消費原単位（室外機）</t>
    <rPh sb="0" eb="2">
      <t>デンリョク</t>
    </rPh>
    <rPh sb="2" eb="4">
      <t>ショウヒ</t>
    </rPh>
    <rPh sb="4" eb="7">
      <t>ゲンタンイ</t>
    </rPh>
    <rPh sb="8" eb="11">
      <t>シツガイキ</t>
    </rPh>
    <phoneticPr fontId="4"/>
  </si>
  <si>
    <t>室外機
消費電力
(kWh)</t>
    <rPh sb="0" eb="3">
      <t>シツガイキ</t>
    </rPh>
    <rPh sb="4" eb="6">
      <t>ショウヒ</t>
    </rPh>
    <rPh sb="6" eb="8">
      <t>デンリョク</t>
    </rPh>
    <phoneticPr fontId="4"/>
  </si>
  <si>
    <t>室内機
消費電力
(kWh)</t>
    <rPh sb="0" eb="3">
      <t>シツナイキ</t>
    </rPh>
    <rPh sb="4" eb="6">
      <t>ショウヒ</t>
    </rPh>
    <rPh sb="6" eb="8">
      <t>デンリョク</t>
    </rPh>
    <phoneticPr fontId="4"/>
  </si>
  <si>
    <t>ガス消費原単位</t>
    <rPh sb="2" eb="4">
      <t>ショウヒ</t>
    </rPh>
    <rPh sb="4" eb="7">
      <t>ゲンタンイ</t>
    </rPh>
    <phoneticPr fontId="4"/>
  </si>
  <si>
    <t>■エネルギー費用算定に係る料金体系</t>
    <rPh sb="6" eb="8">
      <t>ヒヨウ</t>
    </rPh>
    <rPh sb="8" eb="10">
      <t>サンテイ</t>
    </rPh>
    <rPh sb="11" eb="12">
      <t>カカ</t>
    </rPh>
    <rPh sb="13" eb="15">
      <t>リョウキン</t>
    </rPh>
    <rPh sb="15" eb="17">
      <t>タイケイ</t>
    </rPh>
    <phoneticPr fontId="4"/>
  </si>
  <si>
    <t>電力料金の種別</t>
    <rPh sb="0" eb="2">
      <t>デンリョク</t>
    </rPh>
    <rPh sb="2" eb="4">
      <t>リョウキン</t>
    </rPh>
    <rPh sb="5" eb="7">
      <t>シュベツ</t>
    </rPh>
    <phoneticPr fontId="4"/>
  </si>
  <si>
    <t>ガス料金の種別</t>
    <rPh sb="2" eb="4">
      <t>リョウキン</t>
    </rPh>
    <rPh sb="5" eb="7">
      <t>シュベツ</t>
    </rPh>
    <phoneticPr fontId="4"/>
  </si>
  <si>
    <t>■エネルギー費用の算定</t>
    <rPh sb="6" eb="8">
      <t>ヒヨウ</t>
    </rPh>
    <rPh sb="9" eb="11">
      <t>サンテイ</t>
    </rPh>
    <phoneticPr fontId="4"/>
  </si>
  <si>
    <t>費目</t>
    <rPh sb="0" eb="2">
      <t>ヒモク</t>
    </rPh>
    <phoneticPr fontId="4"/>
  </si>
  <si>
    <t>区分</t>
    <rPh sb="0" eb="2">
      <t>クブン</t>
    </rPh>
    <phoneticPr fontId="4"/>
  </si>
  <si>
    <t>算出根拠</t>
    <rPh sb="0" eb="2">
      <t>サンシュツ</t>
    </rPh>
    <rPh sb="2" eb="4">
      <t>コンキョ</t>
    </rPh>
    <phoneticPr fontId="4"/>
  </si>
  <si>
    <t>金額（円）</t>
    <rPh sb="0" eb="2">
      <t>キンガク</t>
    </rPh>
    <rPh sb="3" eb="4">
      <t>エン</t>
    </rPh>
    <phoneticPr fontId="4"/>
  </si>
  <si>
    <t>電力料金</t>
    <rPh sb="0" eb="2">
      <t>デンリョク</t>
    </rPh>
    <rPh sb="2" eb="4">
      <t>リョウキン</t>
    </rPh>
    <phoneticPr fontId="4"/>
  </si>
  <si>
    <t>基本料金（本事業による増加分）</t>
    <rPh sb="0" eb="2">
      <t>キホン</t>
    </rPh>
    <rPh sb="2" eb="4">
      <t>リョウキン</t>
    </rPh>
    <rPh sb="5" eb="8">
      <t>ホンジギョウ</t>
    </rPh>
    <rPh sb="11" eb="14">
      <t>ゾウカブン</t>
    </rPh>
    <phoneticPr fontId="4"/>
  </si>
  <si>
    <t>従量料金</t>
    <rPh sb="0" eb="2">
      <t>ジュウリョウ</t>
    </rPh>
    <rPh sb="2" eb="4">
      <t>リョウキン</t>
    </rPh>
    <phoneticPr fontId="4"/>
  </si>
  <si>
    <t>その他季</t>
    <rPh sb="2" eb="3">
      <t>タ</t>
    </rPh>
    <rPh sb="3" eb="4">
      <t>キ</t>
    </rPh>
    <phoneticPr fontId="4"/>
  </si>
  <si>
    <t>小計</t>
    <rPh sb="0" eb="2">
      <t>ショウケイ</t>
    </rPh>
    <phoneticPr fontId="4"/>
  </si>
  <si>
    <t>ガス料金</t>
    <rPh sb="2" eb="4">
      <t>リョウキン</t>
    </rPh>
    <phoneticPr fontId="4"/>
  </si>
  <si>
    <t>冬期</t>
    <rPh sb="0" eb="2">
      <t>トウキ</t>
    </rPh>
    <phoneticPr fontId="4"/>
  </si>
  <si>
    <t>●学校別空調設備・換気設備機器リスト</t>
    <rPh sb="1" eb="4">
      <t>ガッコウベツ</t>
    </rPh>
    <rPh sb="4" eb="6">
      <t>クウチョウ</t>
    </rPh>
    <rPh sb="6" eb="8">
      <t>セツビ</t>
    </rPh>
    <rPh sb="9" eb="11">
      <t>カンキ</t>
    </rPh>
    <rPh sb="11" eb="13">
      <t>セツビ</t>
    </rPh>
    <rPh sb="13" eb="15">
      <t>キキ</t>
    </rPh>
    <phoneticPr fontId="4"/>
  </si>
  <si>
    <t>(様式８－５）</t>
    <rPh sb="1" eb="3">
      <t>ヨウシキ</t>
    </rPh>
    <phoneticPr fontId="4"/>
  </si>
  <si>
    <t>教室番号
および
系統番号</t>
    <rPh sb="0" eb="2">
      <t>キョウシツ</t>
    </rPh>
    <rPh sb="2" eb="4">
      <t>バンゴウ</t>
    </rPh>
    <rPh sb="9" eb="11">
      <t>ケイトウ</t>
    </rPh>
    <rPh sb="11" eb="13">
      <t>バンゴウ</t>
    </rPh>
    <phoneticPr fontId="4"/>
  </si>
  <si>
    <t>機器仕様</t>
    <rPh sb="0" eb="2">
      <t>キキ</t>
    </rPh>
    <rPh sb="2" eb="4">
      <t>シヨウ</t>
    </rPh>
    <phoneticPr fontId="4"/>
  </si>
  <si>
    <t>基準年　消費エネルギー量</t>
    <rPh sb="0" eb="2">
      <t>キジュン</t>
    </rPh>
    <rPh sb="2" eb="3">
      <t>ネン</t>
    </rPh>
    <rPh sb="4" eb="6">
      <t>ショウヒ</t>
    </rPh>
    <rPh sb="11" eb="12">
      <t>リョウ</t>
    </rPh>
    <phoneticPr fontId="4"/>
  </si>
  <si>
    <t>年間</t>
    <rPh sb="0" eb="2">
      <t>ネンカン</t>
    </rPh>
    <phoneticPr fontId="4"/>
  </si>
  <si>
    <t>系統記号</t>
    <rPh sb="0" eb="2">
      <t>ケイトウ</t>
    </rPh>
    <rPh sb="2" eb="4">
      <t>キゴウ</t>
    </rPh>
    <phoneticPr fontId="4"/>
  </si>
  <si>
    <t>冷房能力</t>
    <rPh sb="0" eb="2">
      <t>レイボウ</t>
    </rPh>
    <rPh sb="2" eb="4">
      <t>ノウリョク</t>
    </rPh>
    <phoneticPr fontId="4"/>
  </si>
  <si>
    <t>暖房能力</t>
    <rPh sb="0" eb="2">
      <t>ダンボウ</t>
    </rPh>
    <rPh sb="2" eb="4">
      <t>ノウリョク</t>
    </rPh>
    <phoneticPr fontId="4"/>
  </si>
  <si>
    <t>製造者名</t>
    <rPh sb="0" eb="2">
      <t>セイゾウ</t>
    </rPh>
    <rPh sb="2" eb="3">
      <t>シャ</t>
    </rPh>
    <rPh sb="3" eb="4">
      <t>メイ</t>
    </rPh>
    <phoneticPr fontId="4"/>
  </si>
  <si>
    <t>型番</t>
    <rPh sb="0" eb="2">
      <t>カタバン</t>
    </rPh>
    <phoneticPr fontId="4"/>
  </si>
  <si>
    <t>（kWh/年）</t>
    <rPh sb="5" eb="6">
      <t>ネン</t>
    </rPh>
    <phoneticPr fontId="4"/>
  </si>
  <si>
    <r>
      <t>（m</t>
    </r>
    <r>
      <rPr>
        <vertAlign val="superscript"/>
        <sz val="10"/>
        <rFont val="ＭＳ Ｐゴシック"/>
        <family val="3"/>
        <charset val="128"/>
      </rPr>
      <t>3</t>
    </r>
    <r>
      <rPr>
        <sz val="10"/>
        <rFont val="ＭＳ Ｐゴシック"/>
        <family val="3"/>
        <charset val="128"/>
      </rPr>
      <t>/年）</t>
    </r>
    <rPh sb="4" eb="5">
      <t>ネン</t>
    </rPh>
    <phoneticPr fontId="4"/>
  </si>
  <si>
    <t>■室内機</t>
    <rPh sb="1" eb="4">
      <t>シツナイキ</t>
    </rPh>
    <phoneticPr fontId="4"/>
  </si>
  <si>
    <t>０１</t>
    <phoneticPr fontId="4"/>
  </si>
  <si>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</si>
  <si>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</si>
  <si>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</si>
  <si>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</si>
  <si>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</si>
  <si>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</si>
  <si>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</si>
  <si>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</si>
  <si>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</si>
  <si>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</si>
  <si>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</si>
  <si>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</si>
  <si>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</si>
  <si>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</si>
  <si>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</si>
  <si>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</si>
  <si>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</si>
  <si>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</si>
  <si>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</si>
  <si>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</si>
  <si>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</si>
  <si>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</si>
  <si>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</si>
  <si>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</si>
  <si>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</si>
  <si>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</si>
  <si>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</si>
  <si>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</si>
  <si>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</si>
  <si>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t>
    <phoneticPr fontId="4"/>
  </si>
  <si>
    <t>■室外機</t>
    <rPh sb="1" eb="4">
      <t>シツガイキ</t>
    </rPh>
    <phoneticPr fontId="4"/>
  </si>
  <si>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</si>
  <si>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</si>
  <si>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</si>
  <si>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</si>
  <si>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</si>
  <si>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</si>
  <si>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</si>
  <si>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</si>
  <si>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</si>
  <si>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</si>
  <si>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■換気設備</t>
    <rPh sb="1" eb="3">
      <t>カンキ</t>
    </rPh>
    <rPh sb="3" eb="5">
      <t>セツビ</t>
    </rPh>
    <phoneticPr fontId="4"/>
  </si>
  <si>
    <t>a</t>
    <phoneticPr fontId="4"/>
  </si>
  <si>
    <t>b</t>
    <phoneticPr fontId="4"/>
  </si>
  <si>
    <t>c</t>
    <phoneticPr fontId="4"/>
  </si>
  <si>
    <t>ｄ</t>
    <phoneticPr fontId="4"/>
  </si>
  <si>
    <t>e</t>
    <phoneticPr fontId="4"/>
  </si>
  <si>
    <t>f</t>
    <phoneticPr fontId="4"/>
  </si>
  <si>
    <t>円/kW月 ×</t>
    <rPh sb="0" eb="1">
      <t>エン</t>
    </rPh>
    <rPh sb="4" eb="5">
      <t>ツキ</t>
    </rPh>
    <phoneticPr fontId="4"/>
  </si>
  <si>
    <t>ヶ月</t>
    <rPh sb="1" eb="2">
      <t>ゲツ</t>
    </rPh>
    <phoneticPr fontId="4"/>
  </si>
  <si>
    <t>）円/kWh ×</t>
    <rPh sb="1" eb="2">
      <t>エン</t>
    </rPh>
    <phoneticPr fontId="4"/>
  </si>
  <si>
    <t>電力用料金</t>
    <rPh sb="0" eb="3">
      <t>デンリョクヨウ</t>
    </rPh>
    <rPh sb="3" eb="5">
      <t>リョウキン</t>
    </rPh>
    <phoneticPr fontId="4"/>
  </si>
  <si>
    <t>燃料費調整単価</t>
    <rPh sb="0" eb="2">
      <t>ネンリョウ</t>
    </rPh>
    <rPh sb="3" eb="5">
      <t>チョウセイ</t>
    </rPh>
    <rPh sb="5" eb="7">
      <t>タンカ</t>
    </rPh>
    <phoneticPr fontId="4"/>
  </si>
  <si>
    <t>再エネ発電促進賦課金</t>
    <rPh sb="0" eb="1">
      <t>サイ</t>
    </rPh>
    <rPh sb="3" eb="5">
      <t>ハツデン</t>
    </rPh>
    <rPh sb="5" eb="7">
      <t>ソクシン</t>
    </rPh>
    <rPh sb="7" eb="10">
      <t>フカキン</t>
    </rPh>
    <phoneticPr fontId="4"/>
  </si>
  <si>
    <t>円/月 ×</t>
    <rPh sb="0" eb="1">
      <t>エン</t>
    </rPh>
    <rPh sb="2" eb="3">
      <t>ツキ</t>
    </rPh>
    <phoneticPr fontId="4"/>
  </si>
  <si>
    <t>ヶ月　＋</t>
    <rPh sb="1" eb="2">
      <t>ゲツ</t>
    </rPh>
    <phoneticPr fontId="4"/>
  </si>
  <si>
    <t>※行が不足する場合は，適宜，行を挿入して記入してください。</t>
    <rPh sb="1" eb="2">
      <t>ギョウ</t>
    </rPh>
    <rPh sb="3" eb="5">
      <t>フソク</t>
    </rPh>
    <rPh sb="7" eb="9">
      <t>バアイ</t>
    </rPh>
    <rPh sb="11" eb="13">
      <t>テキギ</t>
    </rPh>
    <rPh sb="14" eb="15">
      <t>ギョウ</t>
    </rPh>
    <rPh sb="16" eb="18">
      <t>ソウニュウ</t>
    </rPh>
    <rPh sb="20" eb="22">
      <t>キニュウ</t>
    </rPh>
    <phoneticPr fontId="4"/>
  </si>
  <si>
    <t>黄色のセル（色のついたセル）の必要箇所に入力してください。</t>
    <rPh sb="0" eb="2">
      <t>キイロ</t>
    </rPh>
    <rPh sb="6" eb="7">
      <t>イロ</t>
    </rPh>
    <rPh sb="15" eb="17">
      <t>ヒツヨウ</t>
    </rPh>
    <rPh sb="17" eb="19">
      <t>カショ</t>
    </rPh>
    <rPh sb="20" eb="22">
      <t>ニュウリョク</t>
    </rPh>
    <phoneticPr fontId="4"/>
  </si>
  <si>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4"/>
  </si>
  <si>
    <t>※本表の費目等は、適宜変更して結構です。</t>
    <rPh sb="1" eb="3">
      <t>ホンピョウ</t>
    </rPh>
    <rPh sb="4" eb="6">
      <t>ヒモク</t>
    </rPh>
    <rPh sb="6" eb="7">
      <t>トウ</t>
    </rPh>
    <rPh sb="9" eb="11">
      <t>テキギ</t>
    </rPh>
    <rPh sb="11" eb="13">
      <t>ヘンコウ</t>
    </rPh>
    <rPh sb="15" eb="17">
      <t>ケッコウ</t>
    </rPh>
    <phoneticPr fontId="4"/>
  </si>
  <si>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4"/>
  </si>
  <si>
    <t>※金額は、消費税及び地方消費税相当額を除いた額を記入してください。</t>
    <rPh sb="19" eb="20">
      <t>ノゾ</t>
    </rPh>
    <rPh sb="22" eb="23">
      <t>ガク</t>
    </rPh>
    <phoneticPr fontId="4"/>
  </si>
  <si>
    <t>エネルギー方式</t>
    <rPh sb="5" eb="7">
      <t>ホウシキ</t>
    </rPh>
    <phoneticPr fontId="1"/>
  </si>
  <si>
    <r>
      <rPr>
        <sz val="11"/>
        <rFont val="ＭＳ Ｐゴシック"/>
        <family val="2"/>
        <charset val="128"/>
      </rPr>
      <t>2</t>
    </r>
    <r>
      <rPr>
        <sz val="11"/>
        <rFont val="ＭＳ Ｐゴシック"/>
        <family val="3"/>
        <charset val="128"/>
      </rPr>
      <t>～</t>
    </r>
    <r>
      <rPr>
        <sz val="11"/>
        <color theme="1"/>
        <rFont val="ＭＳ Ｐゴシック"/>
        <family val="2"/>
        <charset val="128"/>
        <scheme val="minor"/>
      </rPr>
      <t>13</t>
    </r>
    <r>
      <rPr>
        <sz val="11"/>
        <rFont val="ＭＳ Ｐゴシック"/>
        <family val="3"/>
        <charset val="128"/>
      </rPr>
      <t>年度</t>
    </r>
    <rPh sb="4" eb="6">
      <t>ネンド</t>
    </rPh>
    <phoneticPr fontId="4"/>
  </si>
  <si>
    <t>2～13年度</t>
    <rPh sb="4" eb="6">
      <t>ネンド</t>
    </rPh>
    <phoneticPr fontId="4"/>
  </si>
  <si>
    <t>ガス</t>
    <phoneticPr fontId="4"/>
  </si>
  <si>
    <t>FAX番号</t>
    <phoneticPr fontId="4"/>
  </si>
  <si>
    <t>所在地</t>
    <phoneticPr fontId="4"/>
  </si>
  <si>
    <t>※ここから下には何も記載しないで下さい。</t>
    <rPh sb="5" eb="6">
      <t>シタ</t>
    </rPh>
    <rPh sb="8" eb="9">
      <t>ナニ</t>
    </rPh>
    <rPh sb="10" eb="12">
      <t>キサイ</t>
    </rPh>
    <rPh sb="16" eb="17">
      <t>クダ</t>
    </rPh>
    <phoneticPr fontId="4"/>
  </si>
  <si>
    <t>※本様式については、Microsoft Excel形式にて提出してください。（本ファイルを利用してください）</t>
    <rPh sb="1" eb="2">
      <t>ホン</t>
    </rPh>
    <rPh sb="2" eb="4">
      <t>ヨウシキ</t>
    </rPh>
    <rPh sb="25" eb="27">
      <t>ケイシキ</t>
    </rPh>
    <rPh sb="29" eb="31">
      <t>テイシュツ</t>
    </rPh>
    <rPh sb="39" eb="40">
      <t>ホン</t>
    </rPh>
    <rPh sb="45" eb="47">
      <t>リヨウ</t>
    </rPh>
    <phoneticPr fontId="4"/>
  </si>
  <si>
    <t>※提出にあたっては、表紙と、質問内容を記したシートを綴じて提出してください。</t>
    <rPh sb="1" eb="3">
      <t>テイシュツ</t>
    </rPh>
    <rPh sb="10" eb="12">
      <t>ヒョウシ</t>
    </rPh>
    <rPh sb="14" eb="16">
      <t>シツモン</t>
    </rPh>
    <rPh sb="16" eb="18">
      <t>ナイヨウ</t>
    </rPh>
    <rPh sb="19" eb="20">
      <t>シル</t>
    </rPh>
    <rPh sb="26" eb="27">
      <t>ト</t>
    </rPh>
    <rPh sb="29" eb="31">
      <t>テイシュツ</t>
    </rPh>
    <phoneticPr fontId="4"/>
  </si>
  <si>
    <t>記してください。</t>
    <phoneticPr fontId="4"/>
  </si>
  <si>
    <t>※社印は表紙（本シート）のみに押印し、質問は同ファイルの質問内容シートに質問1件につき1通を使って</t>
    <rPh sb="1" eb="3">
      <t>シャイン</t>
    </rPh>
    <rPh sb="4" eb="6">
      <t>ヒョウシ</t>
    </rPh>
    <rPh sb="7" eb="8">
      <t>ホン</t>
    </rPh>
    <rPh sb="15" eb="17">
      <t>オウイン</t>
    </rPh>
    <rPh sb="19" eb="21">
      <t>シツモン</t>
    </rPh>
    <rPh sb="22" eb="23">
      <t>ドウ</t>
    </rPh>
    <rPh sb="28" eb="30">
      <t>シツモン</t>
    </rPh>
    <rPh sb="30" eb="32">
      <t>ナイヨウ</t>
    </rPh>
    <rPh sb="36" eb="38">
      <t>シツモン</t>
    </rPh>
    <rPh sb="39" eb="40">
      <t>ケン</t>
    </rPh>
    <rPh sb="44" eb="45">
      <t>ツウ</t>
    </rPh>
    <rPh sb="46" eb="47">
      <t>ツカ</t>
    </rPh>
    <phoneticPr fontId="4"/>
  </si>
  <si>
    <t>メールアドレス</t>
    <phoneticPr fontId="4"/>
  </si>
  <si>
    <t>FAX番号</t>
    <rPh sb="3" eb="5">
      <t>バンゴウ</t>
    </rPh>
    <phoneticPr fontId="4"/>
  </si>
  <si>
    <t>電話番号</t>
    <rPh sb="0" eb="2">
      <t>デンワ</t>
    </rPh>
    <rPh sb="2" eb="4">
      <t>バンゴウ</t>
    </rPh>
    <phoneticPr fontId="4"/>
  </si>
  <si>
    <t>担当者氏名</t>
    <rPh sb="0" eb="3">
      <t>タントウシャ</t>
    </rPh>
    <rPh sb="3" eb="5">
      <t>シメイ</t>
    </rPh>
    <phoneticPr fontId="4"/>
  </si>
  <si>
    <t>所属・役職</t>
    <rPh sb="0" eb="2">
      <t>ショゾク</t>
    </rPh>
    <rPh sb="3" eb="5">
      <t>ヤクショク</t>
    </rPh>
    <phoneticPr fontId="4"/>
  </si>
  <si>
    <t>所在地</t>
    <rPh sb="0" eb="3">
      <t>ショザイチ</t>
    </rPh>
    <phoneticPr fontId="4"/>
  </si>
  <si>
    <t>会社名</t>
    <rPh sb="0" eb="2">
      <t>カイシャ</t>
    </rPh>
    <rPh sb="2" eb="3">
      <t>メイ</t>
    </rPh>
    <phoneticPr fontId="4"/>
  </si>
  <si>
    <t>■質問者</t>
    <rPh sb="1" eb="4">
      <t>シツモンシャ</t>
    </rPh>
    <phoneticPr fontId="4"/>
  </si>
  <si>
    <t>役職・氏名</t>
    <rPh sb="0" eb="2">
      <t>ヤクショク</t>
    </rPh>
    <rPh sb="3" eb="5">
      <t>シメイ</t>
    </rPh>
    <phoneticPr fontId="4"/>
  </si>
  <si>
    <t>平成　　年　　月　　日</t>
    <rPh sb="0" eb="2">
      <t>ヘイセイ</t>
    </rPh>
    <rPh sb="4" eb="5">
      <t>ネン</t>
    </rPh>
    <rPh sb="7" eb="8">
      <t>ガツ</t>
    </rPh>
    <rPh sb="10" eb="11">
      <t>ニチ</t>
    </rPh>
    <phoneticPr fontId="4"/>
  </si>
  <si>
    <t>※ここから右には何も記載しないで下さい。</t>
    <rPh sb="5" eb="6">
      <t>ミギ</t>
    </rPh>
    <rPh sb="8" eb="9">
      <t>ナニ</t>
    </rPh>
    <rPh sb="10" eb="12">
      <t>キサイ</t>
    </rPh>
    <rPh sb="16" eb="17">
      <t>クダ</t>
    </rPh>
    <phoneticPr fontId="4"/>
  </si>
  <si>
    <t>※文章はできるだけ、簡潔なものとしてください。</t>
  </si>
  <si>
    <t>※質問等の内容の他、質問等の意図・背景についてもできるだけ具体的に記載してください。</t>
    <rPh sb="3" eb="4">
      <t>ナド</t>
    </rPh>
    <rPh sb="12" eb="13">
      <t>ナド</t>
    </rPh>
    <rPh sb="29" eb="32">
      <t>グタイテキ</t>
    </rPh>
    <phoneticPr fontId="4"/>
  </si>
  <si>
    <t>※質問1件ごとに本シートの様式1通を使用してください。（複数質問を提出する場合はシートをコピー）</t>
    <rPh sb="28" eb="30">
      <t>フクスウ</t>
    </rPh>
    <rPh sb="33" eb="35">
      <t>テイシュツ</t>
    </rPh>
    <rPh sb="37" eb="39">
      <t>バアイ</t>
    </rPh>
    <phoneticPr fontId="4"/>
  </si>
  <si>
    <t>内　容</t>
    <rPh sb="0" eb="1">
      <t>ウチ</t>
    </rPh>
    <rPh sb="2" eb="3">
      <t>カタチ</t>
    </rPh>
    <phoneticPr fontId="4"/>
  </si>
  <si>
    <r>
      <t>項目</t>
    </r>
    <r>
      <rPr>
        <sz val="10"/>
        <rFont val="ＭＳ Ｐ明朝"/>
        <family val="1"/>
        <charset val="128"/>
      </rPr>
      <t xml:space="preserve">　（記入例：第 １-１-（１））
</t>
    </r>
    <rPh sb="0" eb="2">
      <t>コウモク</t>
    </rPh>
    <rPh sb="4" eb="6">
      <t>キニュウ</t>
    </rPh>
    <rPh sb="6" eb="7">
      <t>レイ</t>
    </rPh>
    <rPh sb="8" eb="9">
      <t>ダイ</t>
    </rPh>
    <phoneticPr fontId="4"/>
  </si>
  <si>
    <r>
      <t>ページ　</t>
    </r>
    <r>
      <rPr>
        <sz val="10"/>
        <rFont val="ＭＳ Ｐ明朝"/>
        <family val="1"/>
        <charset val="128"/>
      </rPr>
      <t>（記入例：P6／P6、 8／P18-20）</t>
    </r>
    <r>
      <rPr>
        <sz val="11"/>
        <rFont val="ＭＳ Ｐ明朝"/>
        <family val="1"/>
        <charset val="128"/>
      </rPr>
      <t xml:space="preserve">
</t>
    </r>
    <rPh sb="5" eb="7">
      <t>キニュウ</t>
    </rPh>
    <rPh sb="7" eb="8">
      <t>レイ</t>
    </rPh>
    <phoneticPr fontId="4"/>
  </si>
  <si>
    <t>項　目</t>
    <rPh sb="0" eb="1">
      <t>コウ</t>
    </rPh>
    <rPh sb="2" eb="3">
      <t>メ</t>
    </rPh>
    <phoneticPr fontId="4"/>
  </si>
  <si>
    <t>入札説明書等に関する質問書</t>
    <rPh sb="0" eb="2">
      <t>ニュウサツ</t>
    </rPh>
    <rPh sb="2" eb="6">
      <t>セツメイショナド</t>
    </rPh>
    <rPh sb="7" eb="8">
      <t>カン</t>
    </rPh>
    <rPh sb="10" eb="13">
      <t>シツモンショ</t>
    </rPh>
    <phoneticPr fontId="4"/>
  </si>
  <si>
    <t>入札説明書等に関する質問書</t>
    <phoneticPr fontId="4"/>
  </si>
  <si>
    <r>
      <t>資料名</t>
    </r>
    <r>
      <rPr>
        <sz val="10"/>
        <rFont val="ＭＳ Ｐ明朝"/>
        <family val="1"/>
        <charset val="128"/>
      </rPr>
      <t>　（記入例：入札説明書本文／要求水準書）</t>
    </r>
    <r>
      <rPr>
        <sz val="11"/>
        <rFont val="ＭＳ Ｐ明朝"/>
        <family val="1"/>
        <charset val="128"/>
      </rPr>
      <t xml:space="preserve">
</t>
    </r>
    <rPh sb="0" eb="2">
      <t>シリョウ</t>
    </rPh>
    <rPh sb="2" eb="3">
      <t>メイ</t>
    </rPh>
    <rPh sb="5" eb="7">
      <t>キニュウ</t>
    </rPh>
    <rPh sb="7" eb="8">
      <t>レイ</t>
    </rPh>
    <rPh sb="9" eb="11">
      <t>ニュウサツ</t>
    </rPh>
    <rPh sb="11" eb="14">
      <t>セツメイショ</t>
    </rPh>
    <rPh sb="14" eb="16">
      <t>ホンブン</t>
    </rPh>
    <rPh sb="17" eb="19">
      <t>ヨウキュウ</t>
    </rPh>
    <rPh sb="19" eb="21">
      <t>スイジュン</t>
    </rPh>
    <rPh sb="21" eb="22">
      <t>ショ</t>
    </rPh>
    <phoneticPr fontId="4"/>
  </si>
  <si>
    <t>川西市長  様</t>
    <rPh sb="0" eb="2">
      <t>カワニシ</t>
    </rPh>
    <rPh sb="2" eb="4">
      <t>シチョウ</t>
    </rPh>
    <rPh sb="3" eb="4">
      <t>チョウ</t>
    </rPh>
    <rPh sb="6" eb="7">
      <t>サマ</t>
    </rPh>
    <phoneticPr fontId="4"/>
  </si>
  <si>
    <t xml:space="preserve">  「川西市立小中学校及び幼稚園等空調設備整備PFI事業」に関する入札説明書等について、質問事項がありますので、提出します。</t>
    <rPh sb="33" eb="35">
      <t>ニュウサツ</t>
    </rPh>
    <rPh sb="35" eb="38">
      <t>セツメイショ</t>
    </rPh>
    <phoneticPr fontId="4"/>
  </si>
  <si>
    <t>平成41年度</t>
    <rPh sb="0" eb="2">
      <t>ヘイセイ</t>
    </rPh>
    <rPh sb="4" eb="6">
      <t>ネンド</t>
    </rPh>
    <phoneticPr fontId="4"/>
  </si>
  <si>
    <t>平成42年度</t>
    <rPh sb="0" eb="2">
      <t>ヘイセイ</t>
    </rPh>
    <rPh sb="4" eb="6">
      <t>ネンド</t>
    </rPh>
    <phoneticPr fontId="4"/>
  </si>
  <si>
    <t>久代小学校</t>
  </si>
  <si>
    <t>加茂小学校</t>
  </si>
  <si>
    <t>川西小学校</t>
  </si>
  <si>
    <t>桜が丘小学校</t>
  </si>
  <si>
    <t>川西北小学校</t>
  </si>
  <si>
    <t>明峰小学校</t>
  </si>
  <si>
    <t>多田小学校</t>
  </si>
  <si>
    <t>多田東小学校</t>
  </si>
  <si>
    <t>緑台小学校</t>
  </si>
  <si>
    <t>陽明小学校</t>
  </si>
  <si>
    <t>清和台小学校</t>
  </si>
  <si>
    <t>清和台南小学校</t>
  </si>
  <si>
    <t>けやき坂小学校</t>
  </si>
  <si>
    <t>東谷小学校</t>
  </si>
  <si>
    <t>牧の台小学校</t>
  </si>
  <si>
    <t>北陵小学校</t>
  </si>
  <si>
    <t>川西南中学校</t>
  </si>
  <si>
    <t>川西中学校</t>
  </si>
  <si>
    <t>明峰中学校</t>
  </si>
  <si>
    <t>多田中学校</t>
  </si>
  <si>
    <t>緑台中学校</t>
  </si>
  <si>
    <t>清和台中学校</t>
  </si>
  <si>
    <t>東谷中学校</t>
  </si>
  <si>
    <t>川西養護学校</t>
  </si>
  <si>
    <t>久代幼稚園</t>
  </si>
  <si>
    <t>多田幼稚園</t>
  </si>
  <si>
    <t>清和台幼稚園</t>
  </si>
  <si>
    <t>東谷幼稚園</t>
  </si>
  <si>
    <t>注：初年度（平成29年度）のエネルギー費用は、平成30年●月～3月に消費されるエネルギーを積算すること。</t>
    <rPh sb="0" eb="1">
      <t>チュウ</t>
    </rPh>
    <rPh sb="2" eb="5">
      <t>ショネンド</t>
    </rPh>
    <rPh sb="6" eb="8">
      <t>ヘイセイ</t>
    </rPh>
    <rPh sb="10" eb="12">
      <t>ネンド</t>
    </rPh>
    <rPh sb="19" eb="21">
      <t>ヒヨウ</t>
    </rPh>
    <rPh sb="23" eb="25">
      <t>ヘイセイ</t>
    </rPh>
    <rPh sb="27" eb="28">
      <t>ネン</t>
    </rPh>
    <rPh sb="29" eb="30">
      <t>ガツ</t>
    </rPh>
    <rPh sb="32" eb="33">
      <t>ガツ</t>
    </rPh>
    <rPh sb="34" eb="36">
      <t>ショウヒ</t>
    </rPh>
    <rPh sb="45" eb="47">
      <t>セキサン</t>
    </rPh>
    <phoneticPr fontId="1"/>
  </si>
  <si>
    <t>H29</t>
    <phoneticPr fontId="4"/>
  </si>
  <si>
    <t>H30～41</t>
    <phoneticPr fontId="4"/>
  </si>
  <si>
    <t>★本様式で算出されたエネルギー消費量及びエネルギー費用は、様式８-３及び８-５に整合すべきものであることに留意すること。</t>
    <rPh sb="1" eb="2">
      <t>ホン</t>
    </rPh>
    <rPh sb="2" eb="4">
      <t>ヨウシキ</t>
    </rPh>
    <rPh sb="5" eb="7">
      <t>サンシュツ</t>
    </rPh>
    <rPh sb="15" eb="18">
      <t>ショウヒリョウ</t>
    </rPh>
    <rPh sb="18" eb="19">
      <t>オヨ</t>
    </rPh>
    <rPh sb="25" eb="27">
      <t>ヒヨウ</t>
    </rPh>
    <rPh sb="29" eb="31">
      <t>ヨウシキ</t>
    </rPh>
    <rPh sb="34" eb="35">
      <t>オヨ</t>
    </rPh>
    <rPh sb="40" eb="42">
      <t>セイゴウ</t>
    </rPh>
    <rPh sb="53" eb="55">
      <t>リュウイ</t>
    </rPh>
    <phoneticPr fontId="4"/>
  </si>
  <si>
    <t>★使用するエネルギー単価は平成●年●月●日現在のものを用いること。また、プロパンガス供給単価は、本市が公表している平成●年●月●日適用の「プロパンガス価格料金表」（別添）を用いること。</t>
    <rPh sb="1" eb="3">
      <t>シヨウ</t>
    </rPh>
    <rPh sb="10" eb="12">
      <t>タンカ</t>
    </rPh>
    <rPh sb="13" eb="15">
      <t>ヘイセイ</t>
    </rPh>
    <rPh sb="16" eb="17">
      <t>ネン</t>
    </rPh>
    <rPh sb="18" eb="19">
      <t>ガツ</t>
    </rPh>
    <rPh sb="20" eb="21">
      <t>ニチ</t>
    </rPh>
    <rPh sb="21" eb="23">
      <t>ゲンザイ</t>
    </rPh>
    <rPh sb="27" eb="28">
      <t>モチ</t>
    </rPh>
    <rPh sb="42" eb="44">
      <t>キョウキュウ</t>
    </rPh>
    <rPh sb="44" eb="46">
      <t>タンカ</t>
    </rPh>
    <rPh sb="48" eb="49">
      <t>ホン</t>
    </rPh>
    <rPh sb="49" eb="50">
      <t>シ</t>
    </rPh>
    <rPh sb="51" eb="53">
      <t>コウヒョウ</t>
    </rPh>
    <rPh sb="57" eb="59">
      <t>ヘイセイ</t>
    </rPh>
    <rPh sb="60" eb="61">
      <t>ネン</t>
    </rPh>
    <rPh sb="62" eb="63">
      <t>ガツ</t>
    </rPh>
    <rPh sb="64" eb="65">
      <t>ニチ</t>
    </rPh>
    <rPh sb="65" eb="67">
      <t>テキヨウ</t>
    </rPh>
    <rPh sb="75" eb="77">
      <t>カカク</t>
    </rPh>
    <rPh sb="77" eb="79">
      <t>リョウキン</t>
    </rPh>
    <rPh sb="79" eb="80">
      <t>ヒョウ</t>
    </rPh>
    <rPh sb="82" eb="84">
      <t>ベッテン</t>
    </rPh>
    <rPh sb="86" eb="87">
      <t>モチ</t>
    </rPh>
    <phoneticPr fontId="4"/>
  </si>
  <si>
    <t>★金額は税込で記入すること。</t>
    <rPh sb="1" eb="3">
      <t>キンガク</t>
    </rPh>
    <rPh sb="4" eb="6">
      <t>ゼイコミ</t>
    </rPh>
    <rPh sb="7" eb="9">
      <t>キニュウ</t>
    </rPh>
    <phoneticPr fontId="4"/>
  </si>
  <si>
    <r>
      <t>m</t>
    </r>
    <r>
      <rPr>
        <vertAlign val="superscript"/>
        <sz val="8"/>
        <rFont val="ＭＳ Ｐゴシック"/>
        <family val="3"/>
        <charset val="128"/>
      </rPr>
      <t>3</t>
    </r>
    <phoneticPr fontId="4"/>
  </si>
  <si>
    <r>
      <t>円/m</t>
    </r>
    <r>
      <rPr>
        <vertAlign val="superscript"/>
        <sz val="8"/>
        <rFont val="ＭＳ Ｐゴシック"/>
        <family val="3"/>
        <charset val="128"/>
      </rPr>
      <t>3</t>
    </r>
    <r>
      <rPr>
        <sz val="8"/>
        <rFont val="ＭＳ Ｐゴシック"/>
        <family val="3"/>
        <charset val="128"/>
      </rPr>
      <t>　×</t>
    </r>
    <rPh sb="0" eb="1">
      <t>エン</t>
    </rPh>
    <phoneticPr fontId="4"/>
  </si>
  <si>
    <r>
      <t>m</t>
    </r>
    <r>
      <rPr>
        <vertAlign val="superscript"/>
        <sz val="8"/>
        <rFont val="ＭＳ Ｐゴシック"/>
        <family val="3"/>
        <charset val="128"/>
      </rPr>
      <t>3</t>
    </r>
    <r>
      <rPr>
        <sz val="8"/>
        <rFont val="ＭＳ Ｐゴシック"/>
        <family val="3"/>
        <charset val="128"/>
      </rPr>
      <t>　＋</t>
    </r>
    <phoneticPr fontId="4"/>
  </si>
  <si>
    <r>
      <t>m</t>
    </r>
    <r>
      <rPr>
        <vertAlign val="superscript"/>
        <sz val="8"/>
        <rFont val="ＭＳ Ｐゴシック"/>
        <family val="3"/>
        <charset val="128"/>
      </rPr>
      <t>3</t>
    </r>
    <phoneticPr fontId="4"/>
  </si>
  <si>
    <r>
      <t>m</t>
    </r>
    <r>
      <rPr>
        <vertAlign val="superscript"/>
        <sz val="8"/>
        <rFont val="ＭＳ Ｐゴシック"/>
        <family val="3"/>
        <charset val="128"/>
      </rPr>
      <t>3</t>
    </r>
    <r>
      <rPr>
        <sz val="8"/>
        <rFont val="ＭＳ Ｐゴシック"/>
        <family val="3"/>
        <charset val="128"/>
      </rPr>
      <t>　＋</t>
    </r>
    <phoneticPr fontId="4"/>
  </si>
  <si>
    <t>その他期</t>
    <rPh sb="2" eb="4">
      <t>タキ</t>
    </rPh>
    <phoneticPr fontId="4"/>
  </si>
  <si>
    <t>※行が不足する場合は，適宜，行を挿入して記入し，算定根拠の詳細がわかるように記述のこと。</t>
    <rPh sb="1" eb="2">
      <t>ギョウ</t>
    </rPh>
    <rPh sb="3" eb="5">
      <t>フソク</t>
    </rPh>
    <rPh sb="7" eb="9">
      <t>バアイ</t>
    </rPh>
    <rPh sb="11" eb="13">
      <t>テキギ</t>
    </rPh>
    <rPh sb="14" eb="15">
      <t>ギョウ</t>
    </rPh>
    <rPh sb="16" eb="18">
      <t>ソウニュウ</t>
    </rPh>
    <rPh sb="20" eb="22">
      <t>キニュウ</t>
    </rPh>
    <rPh sb="24" eb="26">
      <t>サンテイ</t>
    </rPh>
    <rPh sb="26" eb="28">
      <t>コンキョ</t>
    </rPh>
    <rPh sb="29" eb="31">
      <t>ショウサイ</t>
    </rPh>
    <rPh sb="38" eb="40">
      <t>キジュツ</t>
    </rPh>
    <phoneticPr fontId="4"/>
  </si>
  <si>
    <t>kWh</t>
    <phoneticPr fontId="4"/>
  </si>
  <si>
    <t>+</t>
    <phoneticPr fontId="4"/>
  </si>
  <si>
    <t>(</t>
    <phoneticPr fontId="4"/>
  </si>
  <si>
    <t>非空調期</t>
    <rPh sb="0" eb="3">
      <t>ヒクウチョウ</t>
    </rPh>
    <rPh sb="3" eb="4">
      <t>キ</t>
    </rPh>
    <phoneticPr fontId="4"/>
  </si>
  <si>
    <t>kWh</t>
    <phoneticPr fontId="4"/>
  </si>
  <si>
    <t>+</t>
    <phoneticPr fontId="4"/>
  </si>
  <si>
    <t>(</t>
    <phoneticPr fontId="4"/>
  </si>
  <si>
    <t>※行が不足する場合は，適宜，行を挿入して記入し，昼間電力，夜間電力などの詳細がわかるように記述のこと。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4"/>
  </si>
  <si>
    <t>×</t>
    <phoneticPr fontId="4"/>
  </si>
  <si>
    <t>kW ×</t>
    <phoneticPr fontId="4"/>
  </si>
  <si>
    <t>※基本料金（本事業による増加分）については，12ヶ月分を計上すること。</t>
    <rPh sb="1" eb="3">
      <t>キホン</t>
    </rPh>
    <rPh sb="3" eb="5">
      <t>リョウキン</t>
    </rPh>
    <rPh sb="6" eb="9">
      <t>ホンジギョウ</t>
    </rPh>
    <rPh sb="12" eb="15">
      <t>ゾウカブン</t>
    </rPh>
    <rPh sb="25" eb="26">
      <t>ゲツ</t>
    </rPh>
    <rPh sb="26" eb="27">
      <t>ブン</t>
    </rPh>
    <rPh sb="28" eb="30">
      <t>ケイジョウ</t>
    </rPh>
    <phoneticPr fontId="4"/>
  </si>
  <si>
    <t>※ガス量の換算は，ガス平均温度を15℃として算定すること。</t>
    <rPh sb="3" eb="4">
      <t>リョウ</t>
    </rPh>
    <rPh sb="5" eb="7">
      <t>カンザン</t>
    </rPh>
    <rPh sb="11" eb="13">
      <t>ヘイキン</t>
    </rPh>
    <rPh sb="13" eb="15">
      <t>オンド</t>
    </rPh>
    <rPh sb="22" eb="24">
      <t>サンテイ</t>
    </rPh>
    <phoneticPr fontId="4"/>
  </si>
  <si>
    <t>その他期</t>
    <rPh sb="3" eb="4">
      <t>キ</t>
    </rPh>
    <phoneticPr fontId="4"/>
  </si>
  <si>
    <r>
      <t>ガス使用量(m</t>
    </r>
    <r>
      <rPr>
        <vertAlign val="superscript"/>
        <sz val="8"/>
        <rFont val="ＭＳ Ｐゴシック"/>
        <family val="3"/>
        <charset val="128"/>
      </rPr>
      <t>3</t>
    </r>
    <r>
      <rPr>
        <sz val="8"/>
        <rFont val="ＭＳ Ｐゴシック"/>
        <family val="3"/>
        <charset val="128"/>
      </rPr>
      <t>)</t>
    </r>
    <rPh sb="2" eb="5">
      <t>シヨウリョウ</t>
    </rPh>
    <phoneticPr fontId="4"/>
  </si>
  <si>
    <r>
      <t>(m</t>
    </r>
    <r>
      <rPr>
        <vertAlign val="superscript"/>
        <sz val="8"/>
        <rFont val="ＭＳ Ｐゴシック"/>
        <family val="3"/>
        <charset val="128"/>
      </rPr>
      <t>3</t>
    </r>
    <r>
      <rPr>
        <sz val="8"/>
        <rFont val="ＭＳ Ｐゴシック"/>
        <family val="3"/>
        <charset val="128"/>
      </rPr>
      <t>/kW)</t>
    </r>
    <phoneticPr fontId="4"/>
  </si>
  <si>
    <t>注3:蓄熱を採用する系統のうち、蓄熱時間帯に消費する電力を記入のこと。</t>
    <rPh sb="0" eb="1">
      <t>チュウ</t>
    </rPh>
    <rPh sb="3" eb="5">
      <t>チクネツ</t>
    </rPh>
    <rPh sb="6" eb="8">
      <t>サイヨウ</t>
    </rPh>
    <rPh sb="10" eb="12">
      <t>ケイトウ</t>
    </rPh>
    <rPh sb="16" eb="18">
      <t>チクネツ</t>
    </rPh>
    <rPh sb="18" eb="21">
      <t>ジカンタイ</t>
    </rPh>
    <rPh sb="22" eb="24">
      <t>ショウヒ</t>
    </rPh>
    <rPh sb="26" eb="28">
      <t>デンリョク</t>
    </rPh>
    <rPh sb="29" eb="31">
      <t>キニュウ</t>
    </rPh>
    <phoneticPr fontId="4"/>
  </si>
  <si>
    <t>換気設備
消費電力量
（ｋWh)</t>
    <rPh sb="0" eb="2">
      <t>カンキ</t>
    </rPh>
    <rPh sb="2" eb="4">
      <t>セツビ</t>
    </rPh>
    <rPh sb="5" eb="7">
      <t>ショウヒ</t>
    </rPh>
    <rPh sb="7" eb="9">
      <t>デンリョク</t>
    </rPh>
    <rPh sb="9" eb="10">
      <t>リョウ</t>
    </rPh>
    <phoneticPr fontId="4"/>
  </si>
  <si>
    <r>
      <t>蓄熱時
消費電力量
（ｋWh)</t>
    </r>
    <r>
      <rPr>
        <vertAlign val="superscript"/>
        <sz val="8"/>
        <rFont val="ＭＳ Ｐゴシック"/>
        <family val="3"/>
        <charset val="128"/>
      </rPr>
      <t>注3</t>
    </r>
    <rPh sb="0" eb="2">
      <t>チクネツ</t>
    </rPh>
    <rPh sb="2" eb="3">
      <t>ジ</t>
    </rPh>
    <rPh sb="4" eb="6">
      <t>ショウヒ</t>
    </rPh>
    <rPh sb="6" eb="8">
      <t>デンリョク</t>
    </rPh>
    <rPh sb="8" eb="9">
      <t>リョウ</t>
    </rPh>
    <rPh sb="15" eb="16">
      <t>チュウ</t>
    </rPh>
    <phoneticPr fontId="4"/>
  </si>
  <si>
    <t>(kW/kW)</t>
    <phoneticPr fontId="4"/>
  </si>
  <si>
    <t>(h/日)</t>
    <rPh sb="3" eb="4">
      <t>ニチ</t>
    </rPh>
    <phoneticPr fontId="4"/>
  </si>
  <si>
    <t>運転時間</t>
    <rPh sb="0" eb="2">
      <t>ウンテン</t>
    </rPh>
    <rPh sb="2" eb="4">
      <t>ジカン</t>
    </rPh>
    <phoneticPr fontId="4"/>
  </si>
  <si>
    <t>(日/月)</t>
    <rPh sb="1" eb="2">
      <t>ニチ</t>
    </rPh>
    <rPh sb="3" eb="4">
      <t>ツキ</t>
    </rPh>
    <phoneticPr fontId="4"/>
  </si>
  <si>
    <t>運転日数</t>
    <rPh sb="0" eb="2">
      <t>ウンテン</t>
    </rPh>
    <rPh sb="2" eb="4">
      <t>ニッスウ</t>
    </rPh>
    <phoneticPr fontId="4"/>
  </si>
  <si>
    <t>夏季、冬季の最大負荷を記入のこと。</t>
    <rPh sb="0" eb="2">
      <t>カキ</t>
    </rPh>
    <rPh sb="3" eb="5">
      <t>トウキ</t>
    </rPh>
    <rPh sb="6" eb="8">
      <t>サイダイ</t>
    </rPh>
    <rPh sb="8" eb="10">
      <t>フカ</t>
    </rPh>
    <rPh sb="11" eb="13">
      <t>キニュウ</t>
    </rPh>
    <phoneticPr fontId="4"/>
  </si>
  <si>
    <t>（MW）</t>
    <phoneticPr fontId="4"/>
  </si>
  <si>
    <t>※ピーク時の負荷は、熱負荷計算に基づき、対象室の分類別に</t>
    <rPh sb="4" eb="5">
      <t>ジ</t>
    </rPh>
    <rPh sb="6" eb="8">
      <t>フカ</t>
    </rPh>
    <rPh sb="10" eb="11">
      <t>ネツ</t>
    </rPh>
    <rPh sb="11" eb="13">
      <t>フカ</t>
    </rPh>
    <rPh sb="13" eb="15">
      <t>ケイサン</t>
    </rPh>
    <rPh sb="16" eb="17">
      <t>モト</t>
    </rPh>
    <rPh sb="20" eb="22">
      <t>タイショウ</t>
    </rPh>
    <rPh sb="22" eb="23">
      <t>シツ</t>
    </rPh>
    <rPh sb="24" eb="26">
      <t>ブンルイ</t>
    </rPh>
    <rPh sb="26" eb="27">
      <t>ベツ</t>
    </rPh>
    <phoneticPr fontId="4"/>
  </si>
  <si>
    <t>ピーク時負荷</t>
    <rPh sb="3" eb="4">
      <t>ジ</t>
    </rPh>
    <rPh sb="4" eb="6">
      <t>フカ</t>
    </rPh>
    <phoneticPr fontId="4"/>
  </si>
  <si>
    <t>暖房期</t>
    <rPh sb="0" eb="3">
      <t>ダンボウキ</t>
    </rPh>
    <phoneticPr fontId="4"/>
  </si>
  <si>
    <t>冷房期</t>
    <rPh sb="0" eb="3">
      <t>レイボウキ</t>
    </rPh>
    <phoneticPr fontId="4"/>
  </si>
  <si>
    <t>注3：空調運転時間帯以外の時間帯に機器が消費する電力を記入のこと。(但し、待機電力を消費しない特別な措置を講じる場合はその旨を明記のこと)</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4"/>
  </si>
  <si>
    <t>注2：蓄熱式の場合は、蓄熱利用時の能力、消費電力を記入のこと。</t>
    <rPh sb="0" eb="1">
      <t>チュウ</t>
    </rPh>
    <rPh sb="3" eb="5">
      <t>チクネツ</t>
    </rPh>
    <rPh sb="5" eb="6">
      <t>シキ</t>
    </rPh>
    <rPh sb="7" eb="9">
      <t>バアイ</t>
    </rPh>
    <rPh sb="11" eb="13">
      <t>チクネツ</t>
    </rPh>
    <rPh sb="13" eb="15">
      <t>リヨウ</t>
    </rPh>
    <rPh sb="15" eb="16">
      <t>ジ</t>
    </rPh>
    <rPh sb="17" eb="19">
      <t>ノウリョク</t>
    </rPh>
    <rPh sb="20" eb="22">
      <t>ショウヒ</t>
    </rPh>
    <rPh sb="22" eb="24">
      <t>デンリョク</t>
    </rPh>
    <rPh sb="25" eb="27">
      <t>キニュウ</t>
    </rPh>
    <phoneticPr fontId="4"/>
  </si>
  <si>
    <t>注1：室外機ごとに接続される室内機の冷房能力を教室等・廊下・便所、管理諸室、屋内運動場、給食室別に合計し，その比率を記入すること。</t>
    <rPh sb="0" eb="1">
      <t>チュウ</t>
    </rPh>
    <rPh sb="3" eb="6">
      <t>シツガイキ</t>
    </rPh>
    <rPh sb="9" eb="11">
      <t>セツゾク</t>
    </rPh>
    <rPh sb="14" eb="17">
      <t>シツナイキ</t>
    </rPh>
    <rPh sb="18" eb="20">
      <t>レイボウ</t>
    </rPh>
    <rPh sb="20" eb="22">
      <t>ノウリョク</t>
    </rPh>
    <rPh sb="23" eb="25">
      <t>キョウシツ</t>
    </rPh>
    <rPh sb="25" eb="26">
      <t>ナド</t>
    </rPh>
    <rPh sb="27" eb="29">
      <t>ロウカ</t>
    </rPh>
    <rPh sb="30" eb="32">
      <t>ベンジョ</t>
    </rPh>
    <rPh sb="33" eb="36">
      <t>カンリショ</t>
    </rPh>
    <rPh sb="36" eb="37">
      <t>シツ</t>
    </rPh>
    <rPh sb="38" eb="40">
      <t>オクナイ</t>
    </rPh>
    <rPh sb="40" eb="43">
      <t>ウンドウジョウ</t>
    </rPh>
    <rPh sb="44" eb="47">
      <t>キュウショクシツ</t>
    </rPh>
    <rPh sb="47" eb="48">
      <t>ベツ</t>
    </rPh>
    <rPh sb="49" eb="51">
      <t>ゴウケイ</t>
    </rPh>
    <phoneticPr fontId="4"/>
  </si>
  <si>
    <t>※行が不足する場合は，適宜，行を挿入して記入のこと。</t>
    <rPh sb="1" eb="2">
      <t>ギョウ</t>
    </rPh>
    <rPh sb="3" eb="5">
      <t>フソク</t>
    </rPh>
    <rPh sb="7" eb="9">
      <t>バアイ</t>
    </rPh>
    <rPh sb="11" eb="13">
      <t>テキギ</t>
    </rPh>
    <rPh sb="14" eb="15">
      <t>ギョウ</t>
    </rPh>
    <rPh sb="16" eb="18">
      <t>ソウニュウ</t>
    </rPh>
    <rPh sb="20" eb="22">
      <t>キニュウ</t>
    </rPh>
    <phoneticPr fontId="4"/>
  </si>
  <si>
    <t>※最大電力算定時は，「月別負荷率」にかかわらず，教室等・廊下・便所、管理諸室、給食室（ただし、特別教室および,屋内運動場を除く）の全室が一斉運転するものとして，算定すること。</t>
    <rPh sb="26" eb="27">
      <t>ナド</t>
    </rPh>
    <rPh sb="28" eb="30">
      <t>ロウカ</t>
    </rPh>
    <rPh sb="31" eb="33">
      <t>ベンジョ</t>
    </rPh>
    <rPh sb="34" eb="37">
      <t>カンリショ</t>
    </rPh>
    <rPh sb="37" eb="38">
      <t>シツ</t>
    </rPh>
    <rPh sb="39" eb="42">
      <t>キュウショクシツ</t>
    </rPh>
    <rPh sb="55" eb="57">
      <t>オクナイ</t>
    </rPh>
    <rPh sb="57" eb="60">
      <t>ウンドウジョウ</t>
    </rPh>
    <phoneticPr fontId="4"/>
  </si>
  <si>
    <r>
      <t>■ガス消費量総括表(m</t>
    </r>
    <r>
      <rPr>
        <vertAlign val="superscript"/>
        <sz val="8"/>
        <rFont val="ＭＳ Ｐゴシック"/>
        <family val="3"/>
        <charset val="128"/>
      </rPr>
      <t>3</t>
    </r>
    <r>
      <rPr>
        <sz val="8"/>
        <rFont val="ＭＳ Ｐゴシック"/>
        <family val="3"/>
        <charset val="128"/>
      </rPr>
      <t>)</t>
    </r>
    <rPh sb="3" eb="5">
      <t>ショウヒ</t>
    </rPh>
    <rPh sb="5" eb="6">
      <t>リョウ</t>
    </rPh>
    <rPh sb="6" eb="8">
      <t>ソウカツ</t>
    </rPh>
    <rPh sb="8" eb="9">
      <t>ヒョウ</t>
    </rPh>
    <phoneticPr fontId="4"/>
  </si>
  <si>
    <t>計（kWh)</t>
    <rPh sb="0" eb="1">
      <t>ケイ</t>
    </rPh>
    <phoneticPr fontId="4"/>
  </si>
  <si>
    <t>※本様式では、川西南中学校の換気設備を算定すること。</t>
    <rPh sb="1" eb="2">
      <t>ホン</t>
    </rPh>
    <rPh sb="2" eb="4">
      <t>ヨウシキ</t>
    </rPh>
    <rPh sb="7" eb="9">
      <t>カワニシ</t>
    </rPh>
    <rPh sb="9" eb="10">
      <t>ミナミ</t>
    </rPh>
    <rPh sb="10" eb="13">
      <t>チュウガッコウ</t>
    </rPh>
    <rPh sb="14" eb="16">
      <t>カンキ</t>
    </rPh>
    <rPh sb="16" eb="18">
      <t>セツビ</t>
    </rPh>
    <phoneticPr fontId="4"/>
  </si>
  <si>
    <r>
      <t>風量(m</t>
    </r>
    <r>
      <rPr>
        <vertAlign val="superscript"/>
        <sz val="8"/>
        <rFont val="ＭＳ Ｐゴシック"/>
        <family val="3"/>
        <charset val="128"/>
      </rPr>
      <t>3</t>
    </r>
    <r>
      <rPr>
        <sz val="8"/>
        <rFont val="ＭＳ Ｐゴシック"/>
        <family val="3"/>
        <charset val="128"/>
      </rPr>
      <t>/h)</t>
    </r>
    <rPh sb="0" eb="2">
      <t>フウリョウ</t>
    </rPh>
    <phoneticPr fontId="4"/>
  </si>
  <si>
    <t>換気設備</t>
    <phoneticPr fontId="4"/>
  </si>
  <si>
    <t>夜間電力消費量（kWh)</t>
    <rPh sb="0" eb="2">
      <t>ヤカン</t>
    </rPh>
    <rPh sb="2" eb="4">
      <t>デンリョク</t>
    </rPh>
    <rPh sb="4" eb="6">
      <t>ショウヒ</t>
    </rPh>
    <rPh sb="6" eb="7">
      <t>リョウ</t>
    </rPh>
    <phoneticPr fontId="4"/>
  </si>
  <si>
    <t>（％）</t>
    <phoneticPr fontId="4"/>
  </si>
  <si>
    <t>（％）</t>
  </si>
  <si>
    <t>(％）</t>
    <phoneticPr fontId="4"/>
  </si>
  <si>
    <t>計(kW)</t>
    <rPh sb="0" eb="1">
      <t>ケイ</t>
    </rPh>
    <rPh sb="1" eb="2">
      <t>デンケイ</t>
    </rPh>
    <phoneticPr fontId="4"/>
  </si>
  <si>
    <t>計(kW)</t>
    <rPh sb="0" eb="1">
      <t>ケイ</t>
    </rPh>
    <phoneticPr fontId="4"/>
  </si>
  <si>
    <t>（kW/台）</t>
    <rPh sb="4" eb="5">
      <t>ダイ</t>
    </rPh>
    <phoneticPr fontId="4"/>
  </si>
  <si>
    <r>
      <t>（kW/台）</t>
    </r>
    <r>
      <rPr>
        <vertAlign val="superscript"/>
        <sz val="8"/>
        <rFont val="ＭＳ Ｐゴシック"/>
        <family val="3"/>
        <charset val="128"/>
      </rPr>
      <t>注3</t>
    </r>
    <rPh sb="4" eb="5">
      <t>ダイ</t>
    </rPh>
    <rPh sb="6" eb="7">
      <t>チュウ</t>
    </rPh>
    <phoneticPr fontId="4"/>
  </si>
  <si>
    <r>
      <t>（kW/台）</t>
    </r>
    <r>
      <rPr>
        <vertAlign val="superscript"/>
        <sz val="8"/>
        <rFont val="ＭＳ Ｐゴシック"/>
        <family val="3"/>
        <charset val="128"/>
      </rPr>
      <t>注2</t>
    </r>
    <rPh sb="4" eb="5">
      <t>ダイ</t>
    </rPh>
    <rPh sb="6" eb="7">
      <t>チュウ</t>
    </rPh>
    <phoneticPr fontId="4"/>
  </si>
  <si>
    <t>能力計(kW)</t>
    <rPh sb="0" eb="3">
      <t>ノウリョクケイ</t>
    </rPh>
    <phoneticPr fontId="4"/>
  </si>
  <si>
    <t>給食室</t>
    <rPh sb="0" eb="3">
      <t>キュウショクシツ</t>
    </rPh>
    <phoneticPr fontId="4"/>
  </si>
  <si>
    <t>管理諸室</t>
    <rPh sb="0" eb="3">
      <t>カンリショ</t>
    </rPh>
    <rPh sb="3" eb="4">
      <t>シツ</t>
    </rPh>
    <phoneticPr fontId="4"/>
  </si>
  <si>
    <t>教室等</t>
    <rPh sb="0" eb="3">
      <t>キョウシツトウ</t>
    </rPh>
    <phoneticPr fontId="4"/>
  </si>
  <si>
    <t>消費ガス量</t>
    <rPh sb="0" eb="2">
      <t>ショウヒ</t>
    </rPh>
    <rPh sb="4" eb="5">
      <t>リョウ</t>
    </rPh>
    <phoneticPr fontId="4"/>
  </si>
  <si>
    <t>待機時電力</t>
    <rPh sb="0" eb="2">
      <t>タイキ</t>
    </rPh>
    <rPh sb="2" eb="3">
      <t>ジ</t>
    </rPh>
    <rPh sb="3" eb="5">
      <t>デンリョク</t>
    </rPh>
    <phoneticPr fontId="4"/>
  </si>
  <si>
    <t>消費電力</t>
    <rPh sb="0" eb="2">
      <t>ショウヒ</t>
    </rPh>
    <rPh sb="2" eb="4">
      <t>デンリョク</t>
    </rPh>
    <phoneticPr fontId="4"/>
  </si>
  <si>
    <t>機器能力</t>
    <rPh sb="0" eb="2">
      <t>キキ</t>
    </rPh>
    <rPh sb="2" eb="4">
      <t>ノウリョク</t>
    </rPh>
    <phoneticPr fontId="4"/>
  </si>
  <si>
    <r>
      <t>室内機接続割合</t>
    </r>
    <r>
      <rPr>
        <vertAlign val="superscript"/>
        <sz val="8"/>
        <rFont val="ＭＳ Ｐゴシック"/>
        <family val="3"/>
        <charset val="128"/>
      </rPr>
      <t>注1</t>
    </r>
    <rPh sb="0" eb="3">
      <t>シツナイキ</t>
    </rPh>
    <rPh sb="3" eb="5">
      <t>セツゾク</t>
    </rPh>
    <rPh sb="5" eb="7">
      <t>ワリアイ</t>
    </rPh>
    <rPh sb="7" eb="8">
      <t>チュウ</t>
    </rPh>
    <phoneticPr fontId="4"/>
  </si>
  <si>
    <r>
      <t>能力（kW/台）</t>
    </r>
    <r>
      <rPr>
        <vertAlign val="superscript"/>
        <sz val="8"/>
        <rFont val="ＭＳ Ｐゴシック"/>
        <family val="3"/>
        <charset val="128"/>
      </rPr>
      <t>注1</t>
    </r>
    <rPh sb="0" eb="2">
      <t>ノウリョク</t>
    </rPh>
    <rPh sb="6" eb="7">
      <t>ダイ</t>
    </rPh>
    <rPh sb="8" eb="9">
      <t>チュウ</t>
    </rPh>
    <phoneticPr fontId="4"/>
  </si>
  <si>
    <t>ガス</t>
    <phoneticPr fontId="4"/>
  </si>
  <si>
    <t>※薄黄色のセルの必要箇所に入力すること。</t>
    <rPh sb="1" eb="2">
      <t>ウス</t>
    </rPh>
    <rPh sb="2" eb="4">
      <t>キイロ</t>
    </rPh>
    <rPh sb="8" eb="10">
      <t>ヒツヨウ</t>
    </rPh>
    <rPh sb="10" eb="12">
      <t>カショ</t>
    </rPh>
    <rPh sb="13" eb="15">
      <t>ニュウリョク</t>
    </rPh>
    <phoneticPr fontId="4"/>
  </si>
  <si>
    <t>（様式８－４Ａ）</t>
    <rPh sb="1" eb="3">
      <t>ヨウシキ</t>
    </rPh>
    <phoneticPr fontId="4"/>
  </si>
  <si>
    <t>川西養護学校を除く小学校・中学校用</t>
    <rPh sb="0" eb="2">
      <t>カワニシ</t>
    </rPh>
    <rPh sb="2" eb="4">
      <t>ヨウゴ</t>
    </rPh>
    <rPh sb="4" eb="6">
      <t>ガッコウ</t>
    </rPh>
    <rPh sb="7" eb="8">
      <t>ノゾ</t>
    </rPh>
    <rPh sb="9" eb="12">
      <t>ショウガッコウ</t>
    </rPh>
    <rPh sb="13" eb="16">
      <t>チュウガッコウ</t>
    </rPh>
    <rPh sb="16" eb="17">
      <t>ヨウ</t>
    </rPh>
    <phoneticPr fontId="4"/>
  </si>
  <si>
    <t>学校園名</t>
    <rPh sb="0" eb="2">
      <t>ガッコウ</t>
    </rPh>
    <rPh sb="2" eb="4">
      <t>エンメイ</t>
    </rPh>
    <phoneticPr fontId="4"/>
  </si>
  <si>
    <r>
      <t>m</t>
    </r>
    <r>
      <rPr>
        <vertAlign val="superscript"/>
        <sz val="8"/>
        <rFont val="ＭＳ Ｐゴシック"/>
        <family val="3"/>
        <charset val="128"/>
      </rPr>
      <t>3</t>
    </r>
    <phoneticPr fontId="4"/>
  </si>
  <si>
    <r>
      <t>m</t>
    </r>
    <r>
      <rPr>
        <vertAlign val="superscript"/>
        <sz val="8"/>
        <rFont val="ＭＳ Ｐゴシック"/>
        <family val="3"/>
        <charset val="128"/>
      </rPr>
      <t>3</t>
    </r>
    <r>
      <rPr>
        <sz val="8"/>
        <rFont val="ＭＳ Ｐゴシック"/>
        <family val="3"/>
        <charset val="128"/>
      </rPr>
      <t>　＋</t>
    </r>
    <phoneticPr fontId="4"/>
  </si>
  <si>
    <t>（MW）</t>
    <phoneticPr fontId="4"/>
  </si>
  <si>
    <t>※本様式では、久代幼稚園の換気設備を算定すること。</t>
    <rPh sb="1" eb="2">
      <t>ホン</t>
    </rPh>
    <rPh sb="2" eb="4">
      <t>ヨウシキ</t>
    </rPh>
    <rPh sb="7" eb="9">
      <t>クシロ</t>
    </rPh>
    <rPh sb="9" eb="12">
      <t>ヨウチエン</t>
    </rPh>
    <rPh sb="13" eb="15">
      <t>カンキ</t>
    </rPh>
    <rPh sb="15" eb="17">
      <t>セツビ</t>
    </rPh>
    <phoneticPr fontId="4"/>
  </si>
  <si>
    <t>換気設備</t>
    <phoneticPr fontId="4"/>
  </si>
  <si>
    <t>保育室</t>
    <rPh sb="0" eb="3">
      <t>ホイクシツ</t>
    </rPh>
    <phoneticPr fontId="4"/>
  </si>
  <si>
    <t>（様式８－４Ｂ）</t>
    <rPh sb="1" eb="3">
      <t>ヨウシキ</t>
    </rPh>
    <phoneticPr fontId="4"/>
  </si>
  <si>
    <t>幼稚園用</t>
    <rPh sb="0" eb="3">
      <t>ヨウチエン</t>
    </rPh>
    <rPh sb="3" eb="4">
      <t>ヨウ</t>
    </rPh>
    <phoneticPr fontId="4"/>
  </si>
  <si>
    <r>
      <t>m</t>
    </r>
    <r>
      <rPr>
        <vertAlign val="superscript"/>
        <sz val="8"/>
        <rFont val="ＭＳ Ｐゴシック"/>
        <family val="3"/>
        <charset val="128"/>
      </rPr>
      <t>3</t>
    </r>
    <phoneticPr fontId="4"/>
  </si>
  <si>
    <r>
      <t>m</t>
    </r>
    <r>
      <rPr>
        <vertAlign val="superscript"/>
        <sz val="8"/>
        <rFont val="ＭＳ Ｐゴシック"/>
        <family val="3"/>
        <charset val="128"/>
      </rPr>
      <t>3</t>
    </r>
    <r>
      <rPr>
        <sz val="8"/>
        <rFont val="ＭＳ Ｐゴシック"/>
        <family val="3"/>
        <charset val="128"/>
      </rPr>
      <t>　＋</t>
    </r>
    <phoneticPr fontId="4"/>
  </si>
  <si>
    <t>屋内運動場</t>
    <rPh sb="0" eb="2">
      <t>オクナイ</t>
    </rPh>
    <rPh sb="2" eb="5">
      <t>ウンドウジョウ</t>
    </rPh>
    <phoneticPr fontId="4"/>
  </si>
  <si>
    <t>教室等・廊下・便所</t>
    <rPh sb="0" eb="3">
      <t>キョウシツトウ</t>
    </rPh>
    <rPh sb="4" eb="6">
      <t>ロウカ</t>
    </rPh>
    <rPh sb="7" eb="9">
      <t>ベンジョ</t>
    </rPh>
    <phoneticPr fontId="4"/>
  </si>
  <si>
    <t>（様式８－４Ｃ）</t>
    <rPh sb="1" eb="3">
      <t>ヨウシキ</t>
    </rPh>
    <phoneticPr fontId="4"/>
  </si>
  <si>
    <t>川西養護学校用</t>
    <rPh sb="0" eb="2">
      <t>カワニシ</t>
    </rPh>
    <rPh sb="2" eb="4">
      <t>ヨウゴ</t>
    </rPh>
    <rPh sb="4" eb="6">
      <t>ガッコウ</t>
    </rPh>
    <rPh sb="6" eb="7">
      <t>ヨウ</t>
    </rPh>
    <phoneticPr fontId="4"/>
  </si>
  <si>
    <t>川西養護学校</t>
    <rPh sb="0" eb="2">
      <t>カワニシ</t>
    </rPh>
    <rPh sb="2" eb="4">
      <t>ヨウゴ</t>
    </rPh>
    <rPh sb="4" eb="6">
      <t>ガッコウ</t>
    </rPh>
    <phoneticPr fontId="4"/>
  </si>
  <si>
    <t>参加人数</t>
    <rPh sb="0" eb="2">
      <t>サンカ</t>
    </rPh>
    <rPh sb="2" eb="4">
      <t>ニンズウ</t>
    </rPh>
    <phoneticPr fontId="4"/>
  </si>
  <si>
    <t>ファックス番号</t>
  </si>
  <si>
    <t>会社所在地</t>
  </si>
  <si>
    <t>※ここから下には何も記載しないで下さい。</t>
  </si>
  <si>
    <t>※本様式については、Microsoft Excel®形式にて提出してください。（本ファイルを利用してください。）</t>
    <rPh sb="1" eb="2">
      <t>ホン</t>
    </rPh>
    <rPh sb="2" eb="4">
      <t>ヨウシキ</t>
    </rPh>
    <rPh sb="26" eb="28">
      <t>ケイシキ</t>
    </rPh>
    <rPh sb="30" eb="32">
      <t>テイシュツ</t>
    </rPh>
    <rPh sb="40" eb="41">
      <t>ホン</t>
    </rPh>
    <rPh sb="46" eb="48">
      <t>リヨウ</t>
    </rPh>
    <phoneticPr fontId="4"/>
  </si>
  <si>
    <t>※本申込書の担当者氏名等は、代表となる1名の方のみの記入で結構ですが、添付の「参加者名簿」には、当日、個別対話に参加する方全員の所属･氏名等を記入してください。ただし、参加人数は、原則として1社3名（グループ組成を予定する複数社で参加する場合は合計6名）までとします。</t>
    <rPh sb="51" eb="53">
      <t>コベツ</t>
    </rPh>
    <rPh sb="53" eb="55">
      <t>タイワ</t>
    </rPh>
    <rPh sb="69" eb="70">
      <t>トウ</t>
    </rPh>
    <phoneticPr fontId="4"/>
  </si>
  <si>
    <t>メールアドレス</t>
    <phoneticPr fontId="4"/>
  </si>
  <si>
    <t>ファックス番号</t>
    <phoneticPr fontId="4"/>
  </si>
  <si>
    <t>担当者氏名</t>
    <phoneticPr fontId="4"/>
  </si>
  <si>
    <t>担当者所属・役職</t>
    <rPh sb="0" eb="3">
      <t>タントウシャ</t>
    </rPh>
    <rPh sb="6" eb="8">
      <t>ヤクショク</t>
    </rPh>
    <phoneticPr fontId="4"/>
  </si>
  <si>
    <t>会社所在地</t>
    <rPh sb="0" eb="2">
      <t>カイシャ</t>
    </rPh>
    <rPh sb="2" eb="5">
      <t>ショザイチ</t>
    </rPh>
    <phoneticPr fontId="4"/>
  </si>
  <si>
    <t>会社名</t>
    <rPh sb="0" eb="3">
      <t>カイシャメイ</t>
    </rPh>
    <phoneticPr fontId="4"/>
  </si>
  <si>
    <t>　下記のとおり、「川西市立小中学校及び幼稚園等空調設備整備PFI事業」に係る川西市と民間事業者の意思の疎通を図るため、個別対話に参加を申し込みます。
　なお、参加者については、添付の「参加者名簿」のとおりです。</t>
    <rPh sb="38" eb="40">
      <t>カワニシ</t>
    </rPh>
    <phoneticPr fontId="4"/>
  </si>
  <si>
    <t>（あて先）　川西市長  様</t>
    <rPh sb="6" eb="8">
      <t>カワニシ</t>
    </rPh>
    <phoneticPr fontId="4"/>
  </si>
  <si>
    <t>個別対話参加申込書</t>
    <rPh sb="0" eb="2">
      <t>コベツ</t>
    </rPh>
    <rPh sb="2" eb="4">
      <t>タイワ</t>
    </rPh>
    <phoneticPr fontId="4"/>
  </si>
  <si>
    <t>平成28年　 月　　日</t>
    <rPh sb="0" eb="2">
      <t>ヘイセイ</t>
    </rPh>
    <rPh sb="7" eb="8">
      <t>ガツ</t>
    </rPh>
    <rPh sb="10" eb="11">
      <t>ニチ</t>
    </rPh>
    <phoneticPr fontId="4"/>
  </si>
  <si>
    <t>所属・役職</t>
    <rPh sb="3" eb="5">
      <t>ヤクショク</t>
    </rPh>
    <phoneticPr fontId="4"/>
  </si>
  <si>
    <t>参加者6</t>
    <rPh sb="0" eb="2">
      <t>サンカ</t>
    </rPh>
    <rPh sb="2" eb="3">
      <t>シャ</t>
    </rPh>
    <phoneticPr fontId="4"/>
  </si>
  <si>
    <t>参加者5</t>
    <rPh sb="0" eb="2">
      <t>サンカ</t>
    </rPh>
    <rPh sb="2" eb="3">
      <t>シャ</t>
    </rPh>
    <phoneticPr fontId="4"/>
  </si>
  <si>
    <t>参加者4</t>
    <rPh sb="0" eb="2">
      <t>サンカ</t>
    </rPh>
    <rPh sb="2" eb="3">
      <t>シャ</t>
    </rPh>
    <phoneticPr fontId="4"/>
  </si>
  <si>
    <t>参加者3</t>
    <rPh sb="0" eb="2">
      <t>サンカ</t>
    </rPh>
    <rPh sb="2" eb="3">
      <t>シャ</t>
    </rPh>
    <phoneticPr fontId="4"/>
  </si>
  <si>
    <t>参加者2</t>
    <rPh sb="0" eb="2">
      <t>サンカ</t>
    </rPh>
    <rPh sb="2" eb="3">
      <t>シャ</t>
    </rPh>
    <phoneticPr fontId="4"/>
  </si>
  <si>
    <t>(様式１－2）</t>
    <phoneticPr fontId="1"/>
  </si>
  <si>
    <t>（様式５－８）</t>
    <rPh sb="1" eb="3">
      <t>ヨウシキ</t>
    </rPh>
    <phoneticPr fontId="4"/>
  </si>
  <si>
    <t>（様式５－７）</t>
    <rPh sb="1" eb="3">
      <t>ヨウシキ</t>
    </rPh>
    <phoneticPr fontId="4"/>
  </si>
  <si>
    <t>サービス対価の支払予定表</t>
    <rPh sb="4" eb="6">
      <t>タイカ</t>
    </rPh>
    <rPh sb="7" eb="9">
      <t>シハラ</t>
    </rPh>
    <rPh sb="9" eb="12">
      <t>ヨテイヒョウ</t>
    </rPh>
    <phoneticPr fontId="4"/>
  </si>
  <si>
    <t>支払時期</t>
    <rPh sb="0" eb="2">
      <t>シハライ</t>
    </rPh>
    <rPh sb="2" eb="4">
      <t>ジキ</t>
    </rPh>
    <phoneticPr fontId="4"/>
  </si>
  <si>
    <t>平成29年</t>
    <rPh sb="0" eb="2">
      <t>ヘイセイ</t>
    </rPh>
    <rPh sb="4" eb="5">
      <t>ネン</t>
    </rPh>
    <phoneticPr fontId="4"/>
  </si>
  <si>
    <t>平成30年</t>
    <rPh sb="0" eb="2">
      <t>ヘイセイ</t>
    </rPh>
    <rPh sb="4" eb="5">
      <t>ネン</t>
    </rPh>
    <phoneticPr fontId="4"/>
  </si>
  <si>
    <t>平成31年</t>
    <rPh sb="0" eb="2">
      <t>ヘイセイ</t>
    </rPh>
    <rPh sb="4" eb="5">
      <t>ネン</t>
    </rPh>
    <phoneticPr fontId="4"/>
  </si>
  <si>
    <t>平成32年</t>
    <rPh sb="0" eb="2">
      <t>ヘイセイ</t>
    </rPh>
    <rPh sb="4" eb="5">
      <t>ネン</t>
    </rPh>
    <phoneticPr fontId="4"/>
  </si>
  <si>
    <t>平成33年</t>
    <rPh sb="0" eb="2">
      <t>ヘイセイ</t>
    </rPh>
    <rPh sb="4" eb="5">
      <t>ネン</t>
    </rPh>
    <phoneticPr fontId="4"/>
  </si>
  <si>
    <t>平成34年</t>
    <rPh sb="0" eb="2">
      <t>ヘイセイ</t>
    </rPh>
    <rPh sb="4" eb="5">
      <t>ネン</t>
    </rPh>
    <phoneticPr fontId="4"/>
  </si>
  <si>
    <t>10月※1</t>
    <rPh sb="2" eb="3">
      <t>ガツ</t>
    </rPh>
    <phoneticPr fontId="1"/>
  </si>
  <si>
    <t>11月※2</t>
    <rPh sb="2" eb="3">
      <t>ガツ</t>
    </rPh>
    <phoneticPr fontId="4"/>
  </si>
  <si>
    <t>５月</t>
    <rPh sb="1" eb="2">
      <t>ガツ</t>
    </rPh>
    <phoneticPr fontId="4"/>
  </si>
  <si>
    <t>平成35年</t>
    <rPh sb="0" eb="2">
      <t>ヘイセイ</t>
    </rPh>
    <rPh sb="4" eb="5">
      <t>ネン</t>
    </rPh>
    <phoneticPr fontId="4"/>
  </si>
  <si>
    <t>平成36年</t>
    <rPh sb="0" eb="2">
      <t>ヘイセイ</t>
    </rPh>
    <rPh sb="4" eb="5">
      <t>ネン</t>
    </rPh>
    <phoneticPr fontId="4"/>
  </si>
  <si>
    <t>平成37年</t>
    <rPh sb="0" eb="2">
      <t>ヘイセイ</t>
    </rPh>
    <rPh sb="4" eb="5">
      <t>ネン</t>
    </rPh>
    <phoneticPr fontId="4"/>
  </si>
  <si>
    <t>平成38年</t>
    <rPh sb="0" eb="2">
      <t>ヘイセイ</t>
    </rPh>
    <rPh sb="4" eb="5">
      <t>ネン</t>
    </rPh>
    <phoneticPr fontId="4"/>
  </si>
  <si>
    <t>平成39年</t>
    <rPh sb="0" eb="2">
      <t>ヘイセイ</t>
    </rPh>
    <rPh sb="4" eb="5">
      <t>ネン</t>
    </rPh>
    <phoneticPr fontId="4"/>
  </si>
  <si>
    <t>平成40年</t>
    <rPh sb="0" eb="2">
      <t>ヘイセイ</t>
    </rPh>
    <rPh sb="4" eb="5">
      <t>ネン</t>
    </rPh>
    <phoneticPr fontId="4"/>
  </si>
  <si>
    <t>平成41年</t>
    <rPh sb="0" eb="2">
      <t>ヘイセイ</t>
    </rPh>
    <rPh sb="4" eb="5">
      <t>ネン</t>
    </rPh>
    <phoneticPr fontId="4"/>
  </si>
  <si>
    <t>※1  設計・施工等のサービス対価の一括支払分の支払時期</t>
    <rPh sb="4" eb="6">
      <t>セッケイ</t>
    </rPh>
    <rPh sb="7" eb="9">
      <t>セコウ</t>
    </rPh>
    <rPh sb="9" eb="10">
      <t>トウ</t>
    </rPh>
    <rPh sb="15" eb="17">
      <t>タイカ</t>
    </rPh>
    <rPh sb="18" eb="20">
      <t>イッカツ</t>
    </rPh>
    <rPh sb="20" eb="22">
      <t>シハライ</t>
    </rPh>
    <rPh sb="22" eb="23">
      <t>ブン</t>
    </rPh>
    <rPh sb="24" eb="26">
      <t>シハライ</t>
    </rPh>
    <rPh sb="26" eb="28">
      <t>ジキ</t>
    </rPh>
    <phoneticPr fontId="1"/>
  </si>
  <si>
    <t>注</t>
    <rPh sb="0" eb="1">
      <t>チュウ</t>
    </rPh>
    <phoneticPr fontId="4"/>
  </si>
  <si>
    <t>電子データとして提出する際には、計算式（関数）が分かるようにすること。</t>
    <phoneticPr fontId="1"/>
  </si>
  <si>
    <t>※2  設計・施工等のサービス対価の割賦支払分のうち，空調設備の引き渡し日から平成29年9月末までの元本に対する割賦手数料分のみの支払時期</t>
    <rPh sb="4" eb="6">
      <t>セッケイ</t>
    </rPh>
    <rPh sb="7" eb="9">
      <t>セコウ</t>
    </rPh>
    <rPh sb="9" eb="10">
      <t>トウ</t>
    </rPh>
    <rPh sb="15" eb="17">
      <t>タイカ</t>
    </rPh>
    <rPh sb="18" eb="20">
      <t>カップ</t>
    </rPh>
    <rPh sb="20" eb="22">
      <t>シハライ</t>
    </rPh>
    <rPh sb="22" eb="23">
      <t>ブン</t>
    </rPh>
    <rPh sb="27" eb="29">
      <t>クウチョウ</t>
    </rPh>
    <rPh sb="29" eb="31">
      <t>セツビ</t>
    </rPh>
    <rPh sb="32" eb="33">
      <t>ヒ</t>
    </rPh>
    <rPh sb="34" eb="35">
      <t>ワタ</t>
    </rPh>
    <rPh sb="36" eb="37">
      <t>ビ</t>
    </rPh>
    <rPh sb="39" eb="41">
      <t>ヘイセイ</t>
    </rPh>
    <rPh sb="43" eb="44">
      <t>ネン</t>
    </rPh>
    <rPh sb="45" eb="46">
      <t>ガツ</t>
    </rPh>
    <rPh sb="46" eb="47">
      <t>マツ</t>
    </rPh>
    <rPh sb="50" eb="52">
      <t>ガンポン</t>
    </rPh>
    <rPh sb="53" eb="54">
      <t>タイ</t>
    </rPh>
    <rPh sb="56" eb="58">
      <t>カップ</t>
    </rPh>
    <rPh sb="58" eb="61">
      <t>テスウリョウ</t>
    </rPh>
    <rPh sb="61" eb="62">
      <t>ブン</t>
    </rPh>
    <rPh sb="65" eb="67">
      <t>シハラ</t>
    </rPh>
    <rPh sb="67" eb="69">
      <t>ジキ</t>
    </rPh>
    <phoneticPr fontId="1"/>
  </si>
  <si>
    <t>平成29年</t>
    <rPh sb="0" eb="2">
      <t>ヘイセイ</t>
    </rPh>
    <rPh sb="4" eb="5">
      <t>ネン</t>
    </rPh>
    <phoneticPr fontId="1"/>
  </si>
  <si>
    <t>平成42年</t>
    <rPh sb="0" eb="2">
      <t>ヘイセイ</t>
    </rPh>
    <rPh sb="4" eb="5">
      <t>ネン</t>
    </rPh>
    <phoneticPr fontId="4"/>
  </si>
  <si>
    <t>金額は、消費税及び地方消費税相当額（8％）を加えた額を記入すること。</t>
    <phoneticPr fontId="1"/>
  </si>
  <si>
    <t>メールアドレス</t>
    <phoneticPr fontId="1"/>
  </si>
  <si>
    <t>代表者</t>
    <rPh sb="0" eb="3">
      <t>ダイヒョウシャ</t>
    </rPh>
    <phoneticPr fontId="4"/>
  </si>
  <si>
    <t>個別対話参加申込書 参加者名簿</t>
    <rPh sb="10" eb="12">
      <t>サンカ</t>
    </rPh>
    <rPh sb="12" eb="13">
      <t>シャ</t>
    </rPh>
    <rPh sb="13" eb="15">
      <t>メイボ</t>
    </rPh>
    <phoneticPr fontId="4"/>
  </si>
  <si>
    <t>6未満</t>
  </si>
  <si>
    <t>電灯</t>
    <rPh sb="0" eb="2">
      <t>デントウ</t>
    </rPh>
    <phoneticPr fontId="1"/>
  </si>
  <si>
    <t>動力</t>
    <rPh sb="0" eb="2">
      <t>ドウリョク</t>
    </rPh>
    <phoneticPr fontId="1"/>
  </si>
  <si>
    <t>現状</t>
    <rPh sb="0" eb="2">
      <t>ゲンジョウ</t>
    </rPh>
    <phoneticPr fontId="4"/>
  </si>
  <si>
    <t>※契約電力は平成28年6月現在の値。</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</si>
</sst>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Red]\(0.0\)"/>
    <numFmt numFmtId="177" formatCode="0.0_ "/>
    <numFmt numFmtId="178" formatCode="00"/>
    <numFmt numFmtId="179" formatCode="0.00_ "/>
    <numFmt numFmtId="180" formatCode="0.000_ "/>
    <numFmt numFmtId="181" formatCode="#,##0.0;[Red]\-#,##0.0"/>
    <numFmt numFmtId="182" formatCode="0.0000_ "/>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9"/>
      <name val="ＭＳ Ｐ明朝"/>
      <family val="1"/>
      <charset val="128"/>
    </font>
    <font>
      <vertAlign val="superscript"/>
      <sz val="11"/>
      <name val="ＭＳ Ｐゴシック"/>
      <family val="3"/>
      <charset val="128"/>
    </font>
    <font>
      <sz val="9"/>
      <name val="ＭＳ ゴシック"/>
      <family val="3"/>
      <charset val="128"/>
    </font>
    <font>
      <sz val="8"/>
      <color indexed="10"/>
      <name val="ＭＳ Ｐゴシック"/>
      <family val="3"/>
      <charset val="128"/>
    </font>
    <font>
      <sz val="8"/>
      <name val="ＭＳ Ｐゴシック"/>
      <family val="3"/>
      <charset val="128"/>
    </font>
    <font>
      <vertAlign val="superscript"/>
      <sz val="10"/>
      <name val="ＭＳ Ｐゴシック"/>
      <family val="3"/>
      <charset val="128"/>
    </font>
    <font>
      <sz val="10.5"/>
      <color theme="1"/>
      <name val="ＭＳ ゴシック"/>
      <family val="3"/>
      <charset val="128"/>
    </font>
    <font>
      <sz val="11"/>
      <name val="ＭＳ Ｐゴシック"/>
      <family val="2"/>
      <charset val="128"/>
    </font>
    <font>
      <sz val="11"/>
      <name val="ＭＳ Ｐ明朝"/>
      <family val="1"/>
      <charset val="128"/>
    </font>
    <font>
      <sz val="10"/>
      <name val="ＭＳ Ｐ明朝"/>
      <family val="1"/>
      <charset val="128"/>
    </font>
    <font>
      <sz val="12"/>
      <name val="ＭＳ Ｐ明朝"/>
      <family val="1"/>
      <charset val="128"/>
    </font>
    <font>
      <sz val="10.5"/>
      <name val="ＭＳ Ｐ明朝"/>
      <family val="1"/>
      <charset val="128"/>
    </font>
    <font>
      <sz val="10"/>
      <color rgb="FFFF0000"/>
      <name val="ＭＳ Ｐゴシック"/>
      <family val="3"/>
      <charset val="128"/>
    </font>
    <font>
      <vertAlign val="superscript"/>
      <sz val="8"/>
      <name val="ＭＳ Ｐゴシック"/>
      <family val="3"/>
      <charset val="128"/>
    </font>
    <font>
      <sz val="8"/>
      <color rgb="FFFF0000"/>
      <name val="ＭＳ Ｐゴシック"/>
      <family val="3"/>
      <charset val="128"/>
    </font>
    <font>
      <sz val="8"/>
      <name val="ＭＳ ゴシック"/>
      <family val="3"/>
      <charset val="128"/>
    </font>
    <font>
      <sz val="8"/>
      <color theme="0"/>
      <name val="HGS創英角ｺﾞｼｯｸUB"/>
      <family val="3"/>
      <charset val="128"/>
    </font>
    <font>
      <sz val="8"/>
      <name val="HGS創英角ｺﾞｼｯｸUB"/>
      <family val="3"/>
      <charset val="128"/>
    </font>
    <font>
      <sz val="16"/>
      <name val="ＭＳ Ｐ明朝"/>
      <family val="1"/>
      <charset val="128"/>
    </font>
    <font>
      <sz val="10.5"/>
      <color theme="1"/>
      <name val="ＭＳ Ｐ明朝"/>
      <family val="2"/>
      <charset val="128"/>
    </font>
    <font>
      <sz val="14"/>
      <name val="ＭＳ Ｐ明朝"/>
      <family val="1"/>
      <charset val="128"/>
    </font>
  </fonts>
  <fills count="2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lightGray"/>
    </fill>
    <fill>
      <patternFill patternType="solid">
        <fgColor indexed="13"/>
        <bgColor indexed="64"/>
      </patternFill>
    </fill>
    <fill>
      <patternFill patternType="solid">
        <fgColor rgb="FFFFFFCC"/>
        <bgColor indexed="64"/>
      </patternFill>
    </fill>
    <fill>
      <patternFill patternType="solid">
        <fgColor rgb="FFFFCCFF"/>
        <bgColor indexed="64"/>
      </patternFill>
    </fill>
    <fill>
      <patternFill patternType="solid">
        <fgColor rgb="FFCCECFF"/>
        <bgColor indexed="64"/>
      </patternFill>
    </fill>
    <fill>
      <patternFill patternType="solid">
        <fgColor rgb="FFCCFFCC"/>
        <bgColor indexed="64"/>
      </patternFill>
    </fill>
    <fill>
      <patternFill patternType="solid">
        <fgColor theme="1"/>
        <bgColor indexed="64"/>
      </patternFill>
    </fill>
    <fill>
      <patternFill patternType="solid">
        <fgColor theme="0" tint="-0.499984740745262"/>
        <bgColor indexed="64"/>
      </patternFill>
    </fill>
    <fill>
      <patternFill patternType="solid">
        <fgColor rgb="FFCCCC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indexed="65"/>
        <bgColor indexed="64"/>
      </patternFill>
    </fill>
    <fill>
      <patternFill patternType="solid">
        <fgColor theme="0" tint="-0.14999847407452621"/>
        <bgColor rgb="FF000000"/>
      </patternFill>
    </fill>
    <fill>
      <patternFill patternType="solid">
        <fgColor rgb="FFFFFF99"/>
        <bgColor indexed="64"/>
      </patternFill>
    </fill>
  </fills>
  <borders count="2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double">
        <color indexed="64"/>
      </right>
      <top/>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style="medium">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right style="double">
        <color indexed="64"/>
      </right>
      <top style="thin">
        <color indexed="64"/>
      </top>
      <bottom style="double">
        <color indexed="64"/>
      </bottom>
      <diagonal/>
    </border>
    <border>
      <left style="medium">
        <color indexed="64"/>
      </left>
      <right style="double">
        <color indexed="64"/>
      </right>
      <top style="thin">
        <color indexed="64"/>
      </top>
      <bottom/>
      <diagonal/>
    </border>
    <border>
      <left/>
      <right/>
      <top style="thin">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style="medium">
        <color indexed="64"/>
      </left>
      <right style="thin">
        <color indexed="64"/>
      </right>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style="hair">
        <color indexed="64"/>
      </right>
      <top/>
      <bottom style="double">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thin">
        <color indexed="64"/>
      </top>
      <bottom style="double">
        <color indexed="64"/>
      </bottom>
      <diagonal/>
    </border>
    <border>
      <left style="double">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thin">
        <color indexed="64"/>
      </top>
      <bottom style="thin">
        <color indexed="64"/>
      </bottom>
      <diagonal/>
    </border>
    <border>
      <left/>
      <right style="dotted">
        <color indexed="64"/>
      </right>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double">
        <color indexed="64"/>
      </top>
      <bottom style="medium">
        <color indexed="64"/>
      </bottom>
      <diagonal/>
    </border>
    <border>
      <left style="double">
        <color indexed="64"/>
      </left>
      <right style="medium">
        <color indexed="64"/>
      </right>
      <top style="double">
        <color indexed="64"/>
      </top>
      <bottom style="double">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diagonal/>
    </border>
    <border>
      <left style="medium">
        <color indexed="64"/>
      </left>
      <right/>
      <top style="double">
        <color indexed="64"/>
      </top>
      <bottom style="thin">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medium">
        <color indexed="64"/>
      </top>
      <bottom/>
      <diagonal/>
    </border>
    <border>
      <left/>
      <right/>
      <top style="dotted">
        <color indexed="64"/>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double">
        <color indexed="64"/>
      </right>
      <top/>
      <bottom style="thin">
        <color indexed="64"/>
      </bottom>
      <diagonal style="thin">
        <color indexed="64"/>
      </diagonal>
    </border>
  </borders>
  <cellStyleXfs count="9">
    <xf numFmtId="0" fontId="0" fillId="0" borderId="0">
      <alignment vertical="center"/>
    </xf>
    <xf numFmtId="0" fontId="2" fillId="0" borderId="0"/>
    <xf numFmtId="38" fontId="2" fillId="0" borderId="0" applyFont="0" applyFill="0" applyBorder="0" applyAlignment="0" applyProtection="0"/>
    <xf numFmtId="0" fontId="9" fillId="0" borderId="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5" fillId="0" borderId="0"/>
    <xf numFmtId="38" fontId="29" fillId="0" borderId="0" applyFont="0" applyFill="0" applyBorder="0" applyAlignment="0" applyProtection="0">
      <alignment vertical="center"/>
    </xf>
  </cellStyleXfs>
  <cellXfs count="1217">
    <xf numFmtId="0" fontId="0" fillId="0" borderId="0" xfId="0">
      <alignment vertical="center"/>
    </xf>
    <xf numFmtId="0" fontId="3" fillId="0" borderId="0" xfId="1" applyFont="1" applyFill="1"/>
    <xf numFmtId="0" fontId="6" fillId="0" borderId="0" xfId="1" applyFont="1" applyAlignment="1">
      <alignment horizontal="right"/>
    </xf>
    <xf numFmtId="0" fontId="7" fillId="0" borderId="0" xfId="1" applyFont="1" applyFill="1"/>
    <xf numFmtId="0" fontId="5" fillId="0" borderId="0" xfId="1" applyFont="1" applyAlignment="1">
      <alignment horizontal="right"/>
    </xf>
    <xf numFmtId="0" fontId="3" fillId="0" borderId="1" xfId="1" applyFont="1" applyFill="1" applyBorder="1" applyAlignment="1"/>
    <xf numFmtId="0" fontId="3" fillId="0" borderId="2" xfId="1" applyFont="1" applyFill="1" applyBorder="1" applyAlignment="1"/>
    <xf numFmtId="0" fontId="3" fillId="0" borderId="3" xfId="1" applyFont="1" applyFill="1" applyBorder="1" applyAlignment="1">
      <alignment horizontal="right"/>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6" xfId="1" applyFont="1" applyFill="1" applyBorder="1" applyAlignment="1">
      <alignment horizontal="center"/>
    </xf>
    <xf numFmtId="0" fontId="3" fillId="0" borderId="3" xfId="1" applyFont="1" applyFill="1" applyBorder="1" applyAlignment="1">
      <alignment horizontal="center"/>
    </xf>
    <xf numFmtId="0" fontId="3" fillId="0" borderId="9" xfId="1" applyFont="1" applyFill="1" applyBorder="1" applyAlignment="1"/>
    <xf numFmtId="0" fontId="3" fillId="0" borderId="10" xfId="1" applyFont="1" applyFill="1" applyBorder="1" applyAlignment="1"/>
    <xf numFmtId="0" fontId="3" fillId="0" borderId="11" xfId="1" applyFont="1" applyFill="1" applyBorder="1" applyAlignment="1"/>
    <xf numFmtId="0" fontId="3" fillId="0" borderId="8" xfId="1" applyFont="1" applyFill="1" applyBorder="1" applyAlignment="1"/>
    <xf numFmtId="0" fontId="3" fillId="0" borderId="12" xfId="1" applyFont="1" applyFill="1" applyBorder="1" applyAlignment="1"/>
    <xf numFmtId="0" fontId="3" fillId="0" borderId="13" xfId="1" applyFont="1" applyFill="1" applyBorder="1" applyAlignment="1">
      <alignment horizontal="center" vertical="center"/>
    </xf>
    <xf numFmtId="0" fontId="3" fillId="0" borderId="14" xfId="1" applyFont="1" applyFill="1" applyBorder="1"/>
    <xf numFmtId="0" fontId="3" fillId="0" borderId="15" xfId="1" applyFont="1" applyFill="1" applyBorder="1"/>
    <xf numFmtId="0" fontId="3" fillId="0" borderId="16" xfId="1" applyFont="1" applyFill="1" applyBorder="1"/>
    <xf numFmtId="0" fontId="3" fillId="0" borderId="17" xfId="1" applyFont="1" applyFill="1" applyBorder="1"/>
    <xf numFmtId="0" fontId="3" fillId="0" borderId="18" xfId="1" applyFont="1" applyFill="1" applyBorder="1"/>
    <xf numFmtId="0" fontId="3" fillId="0" borderId="19" xfId="1" applyFont="1" applyFill="1" applyBorder="1"/>
    <xf numFmtId="0" fontId="3" fillId="0" borderId="20" xfId="1" applyFont="1" applyFill="1" applyBorder="1" applyAlignment="1">
      <alignment horizontal="center" vertical="center"/>
    </xf>
    <xf numFmtId="0" fontId="3" fillId="0" borderId="21" xfId="1" applyFont="1" applyFill="1" applyBorder="1"/>
    <xf numFmtId="0" fontId="3" fillId="0" borderId="22" xfId="1" applyFont="1" applyFill="1" applyBorder="1"/>
    <xf numFmtId="0" fontId="3" fillId="0" borderId="23" xfId="1" applyFont="1" applyFill="1" applyBorder="1"/>
    <xf numFmtId="0" fontId="3" fillId="0" borderId="24" xfId="1" applyFont="1" applyFill="1" applyBorder="1"/>
    <xf numFmtId="0" fontId="3" fillId="0" borderId="25" xfId="1" applyFont="1" applyFill="1" applyBorder="1"/>
    <xf numFmtId="0" fontId="3" fillId="0" borderId="26" xfId="1" applyFont="1" applyFill="1" applyBorder="1"/>
    <xf numFmtId="0" fontId="3" fillId="0" borderId="27" xfId="1" applyFont="1" applyFill="1" applyBorder="1" applyAlignment="1">
      <alignment shrinkToFit="1"/>
    </xf>
    <xf numFmtId="0" fontId="3" fillId="0" borderId="28" xfId="1" applyFont="1" applyFill="1" applyBorder="1"/>
    <xf numFmtId="0" fontId="3" fillId="0" borderId="29" xfId="1" applyFont="1" applyFill="1" applyBorder="1"/>
    <xf numFmtId="0" fontId="3" fillId="0" borderId="30" xfId="1" applyFont="1" applyFill="1" applyBorder="1"/>
    <xf numFmtId="0" fontId="3" fillId="0" borderId="27" xfId="1" applyFont="1" applyFill="1" applyBorder="1"/>
    <xf numFmtId="0" fontId="3" fillId="0" borderId="31" xfId="1" applyFont="1" applyFill="1" applyBorder="1"/>
    <xf numFmtId="0" fontId="3" fillId="0" borderId="32" xfId="1" applyFont="1" applyFill="1" applyBorder="1" applyAlignment="1">
      <alignment horizontal="center" vertical="center"/>
    </xf>
    <xf numFmtId="0" fontId="3" fillId="0" borderId="33" xfId="1" applyFont="1" applyFill="1" applyBorder="1"/>
    <xf numFmtId="0" fontId="3" fillId="0" borderId="34" xfId="1" applyFont="1" applyFill="1" applyBorder="1"/>
    <xf numFmtId="0" fontId="3" fillId="0" borderId="35" xfId="1" applyFont="1" applyFill="1" applyBorder="1"/>
    <xf numFmtId="0" fontId="3" fillId="0" borderId="36" xfId="1" applyFont="1" applyFill="1" applyBorder="1"/>
    <xf numFmtId="0" fontId="3" fillId="0" borderId="37" xfId="1" applyFont="1" applyFill="1" applyBorder="1"/>
    <xf numFmtId="0" fontId="3" fillId="0" borderId="38" xfId="1" applyFont="1" applyFill="1" applyBorder="1"/>
    <xf numFmtId="0" fontId="3" fillId="0" borderId="39" xfId="1" applyFont="1" applyFill="1" applyBorder="1"/>
    <xf numFmtId="0" fontId="3" fillId="0" borderId="40" xfId="1" applyFont="1" applyFill="1" applyBorder="1"/>
    <xf numFmtId="0" fontId="3" fillId="0" borderId="41" xfId="1" applyFont="1" applyFill="1" applyBorder="1"/>
    <xf numFmtId="0" fontId="3" fillId="0" borderId="42" xfId="1" applyFont="1" applyFill="1" applyBorder="1"/>
    <xf numFmtId="0" fontId="3" fillId="0" borderId="43" xfId="1" applyFont="1" applyFill="1" applyBorder="1"/>
    <xf numFmtId="0" fontId="3" fillId="0" borderId="44" xfId="1" applyFont="1" applyFill="1" applyBorder="1" applyAlignment="1">
      <alignment horizontal="center" vertical="center"/>
    </xf>
    <xf numFmtId="0" fontId="3" fillId="0" borderId="45" xfId="1" applyFont="1" applyFill="1" applyBorder="1"/>
    <xf numFmtId="0" fontId="3" fillId="0" borderId="46" xfId="1" applyFont="1" applyFill="1" applyBorder="1"/>
    <xf numFmtId="0" fontId="3" fillId="0" borderId="47" xfId="1" applyFont="1" applyFill="1" applyBorder="1" applyAlignment="1">
      <alignment horizontal="center" vertical="center"/>
    </xf>
    <xf numFmtId="0" fontId="3" fillId="0" borderId="48" xfId="1" applyFont="1" applyFill="1" applyBorder="1"/>
    <xf numFmtId="0" fontId="3" fillId="0" borderId="49" xfId="1" applyFont="1" applyFill="1" applyBorder="1"/>
    <xf numFmtId="0" fontId="3" fillId="0" borderId="50" xfId="1" applyFont="1" applyFill="1" applyBorder="1"/>
    <xf numFmtId="0" fontId="3" fillId="0" borderId="51" xfId="1" applyFont="1" applyFill="1" applyBorder="1"/>
    <xf numFmtId="0" fontId="3" fillId="0" borderId="52" xfId="1" applyFont="1" applyFill="1" applyBorder="1"/>
    <xf numFmtId="0" fontId="3" fillId="0" borderId="53" xfId="1" applyFont="1" applyFill="1" applyBorder="1"/>
    <xf numFmtId="0" fontId="3" fillId="0" borderId="0" xfId="1" applyFont="1" applyFill="1" applyBorder="1" applyAlignment="1">
      <alignment horizontal="center" vertical="center"/>
    </xf>
    <xf numFmtId="0" fontId="3" fillId="0" borderId="0" xfId="1" applyFont="1" applyFill="1" applyBorder="1"/>
    <xf numFmtId="0" fontId="3" fillId="0" borderId="0" xfId="1" applyFont="1" applyFill="1" applyBorder="1" applyAlignment="1">
      <alignment vertical="center"/>
    </xf>
    <xf numFmtId="0" fontId="3" fillId="0" borderId="1" xfId="1" applyFont="1" applyBorder="1" applyAlignment="1"/>
    <xf numFmtId="0" fontId="3" fillId="0" borderId="2" xfId="1" applyFont="1" applyBorder="1" applyAlignment="1"/>
    <xf numFmtId="0" fontId="3" fillId="0" borderId="3" xfId="1" applyFont="1" applyBorder="1" applyAlignment="1">
      <alignment horizontal="right"/>
    </xf>
    <xf numFmtId="0" fontId="3" fillId="0" borderId="32" xfId="1" applyFont="1" applyBorder="1" applyAlignment="1">
      <alignment horizontal="left"/>
    </xf>
    <xf numFmtId="0" fontId="3" fillId="0" borderId="54" xfId="1" applyFont="1" applyBorder="1" applyAlignment="1">
      <alignment horizontal="left"/>
    </xf>
    <xf numFmtId="0" fontId="3" fillId="0" borderId="55" xfId="1" applyFont="1" applyBorder="1" applyAlignment="1"/>
    <xf numFmtId="0" fontId="3" fillId="0" borderId="20" xfId="1" applyFont="1" applyBorder="1"/>
    <xf numFmtId="0" fontId="3" fillId="0" borderId="0" xfId="1" applyFont="1" applyBorder="1"/>
    <xf numFmtId="0" fontId="3" fillId="0" borderId="56" xfId="1" applyFont="1" applyBorder="1"/>
    <xf numFmtId="0" fontId="3" fillId="0" borderId="21" xfId="1" applyFont="1" applyBorder="1"/>
    <xf numFmtId="0" fontId="3" fillId="0" borderId="57" xfId="1" applyFont="1" applyBorder="1"/>
    <xf numFmtId="0" fontId="3" fillId="0" borderId="22" xfId="1" applyFont="1" applyBorder="1"/>
    <xf numFmtId="0" fontId="3" fillId="0" borderId="58" xfId="1" applyFont="1" applyBorder="1"/>
    <xf numFmtId="0" fontId="3" fillId="0" borderId="24" xfId="1" applyFont="1" applyBorder="1"/>
    <xf numFmtId="0" fontId="3" fillId="0" borderId="25" xfId="1" applyFont="1" applyBorder="1"/>
    <xf numFmtId="0" fontId="3" fillId="0" borderId="26" xfId="1" applyFont="1" applyBorder="1"/>
    <xf numFmtId="0" fontId="3" fillId="0" borderId="33" xfId="1" applyFont="1" applyBorder="1"/>
    <xf numFmtId="0" fontId="3" fillId="0" borderId="59" xfId="1" applyFont="1" applyBorder="1"/>
    <xf numFmtId="0" fontId="3" fillId="0" borderId="35" xfId="1" applyFont="1" applyBorder="1"/>
    <xf numFmtId="0" fontId="3" fillId="0" borderId="36" xfId="1" applyFont="1" applyBorder="1"/>
    <xf numFmtId="0" fontId="3" fillId="0" borderId="37" xfId="1" applyFont="1" applyBorder="1"/>
    <xf numFmtId="0" fontId="3" fillId="0" borderId="32" xfId="1" applyFont="1" applyBorder="1"/>
    <xf numFmtId="0" fontId="3" fillId="0" borderId="54" xfId="1" applyFont="1" applyBorder="1"/>
    <xf numFmtId="0" fontId="3" fillId="0" borderId="60" xfId="1" applyFont="1" applyBorder="1"/>
    <xf numFmtId="0" fontId="3" fillId="0" borderId="61" xfId="1" applyFont="1" applyBorder="1"/>
    <xf numFmtId="0" fontId="3" fillId="0" borderId="62" xfId="1" applyFont="1" applyBorder="1"/>
    <xf numFmtId="0" fontId="3" fillId="0" borderId="63" xfId="1" applyFont="1" applyBorder="1"/>
    <xf numFmtId="0" fontId="3" fillId="0" borderId="55" xfId="1" applyFont="1" applyBorder="1"/>
    <xf numFmtId="0" fontId="3" fillId="0" borderId="44" xfId="1" applyFont="1" applyBorder="1"/>
    <xf numFmtId="0" fontId="3" fillId="0" borderId="42" xfId="1" applyFont="1" applyBorder="1"/>
    <xf numFmtId="0" fontId="3" fillId="0" borderId="39" xfId="1" applyFont="1" applyBorder="1"/>
    <xf numFmtId="0" fontId="3" fillId="0" borderId="41" xfId="1" applyFont="1" applyBorder="1"/>
    <xf numFmtId="0" fontId="3" fillId="0" borderId="43" xfId="1" applyFont="1" applyBorder="1"/>
    <xf numFmtId="0" fontId="3" fillId="0" borderId="47" xfId="1" applyFont="1" applyBorder="1"/>
    <xf numFmtId="0" fontId="3" fillId="0" borderId="64" xfId="1" applyFont="1" applyBorder="1"/>
    <xf numFmtId="0" fontId="3" fillId="0" borderId="65" xfId="1" applyFont="1" applyBorder="1"/>
    <xf numFmtId="0" fontId="3" fillId="0" borderId="66" xfId="1" applyFont="1" applyBorder="1"/>
    <xf numFmtId="0" fontId="3" fillId="0" borderId="67" xfId="1" applyFont="1" applyBorder="1"/>
    <xf numFmtId="0" fontId="3" fillId="0" borderId="45" xfId="1" applyFont="1" applyBorder="1"/>
    <xf numFmtId="0" fontId="5" fillId="0" borderId="0" xfId="1" applyFont="1"/>
    <xf numFmtId="0" fontId="5" fillId="0" borderId="0" xfId="1" applyFont="1" applyFill="1"/>
    <xf numFmtId="0" fontId="3" fillId="0" borderId="74" xfId="1" applyFont="1" applyFill="1" applyBorder="1"/>
    <xf numFmtId="0" fontId="3" fillId="0" borderId="75" xfId="1" applyFont="1" applyFill="1" applyBorder="1"/>
    <xf numFmtId="0" fontId="3" fillId="0" borderId="66" xfId="1" applyFont="1" applyFill="1" applyBorder="1"/>
    <xf numFmtId="0" fontId="3" fillId="0" borderId="76" xfId="1" applyFont="1" applyFill="1" applyBorder="1"/>
    <xf numFmtId="0" fontId="3" fillId="0" borderId="67" xfId="1" applyFont="1" applyFill="1" applyBorder="1"/>
    <xf numFmtId="0" fontId="3" fillId="0" borderId="77" xfId="1" applyFont="1" applyFill="1" applyBorder="1"/>
    <xf numFmtId="0" fontId="3" fillId="0" borderId="78" xfId="1" applyFont="1" applyFill="1" applyBorder="1"/>
    <xf numFmtId="0" fontId="3" fillId="0" borderId="79" xfId="1" applyFont="1" applyFill="1" applyBorder="1"/>
    <xf numFmtId="0" fontId="3" fillId="0" borderId="80" xfId="1" applyFont="1" applyFill="1" applyBorder="1"/>
    <xf numFmtId="0" fontId="3" fillId="0" borderId="81" xfId="1" applyFont="1" applyFill="1" applyBorder="1"/>
    <xf numFmtId="0" fontId="3" fillId="0" borderId="82" xfId="1" applyFont="1" applyFill="1" applyBorder="1"/>
    <xf numFmtId="0" fontId="3" fillId="0" borderId="83" xfId="1" applyFont="1" applyFill="1" applyBorder="1"/>
    <xf numFmtId="0" fontId="3" fillId="0" borderId="68" xfId="1" applyFont="1" applyFill="1" applyBorder="1"/>
    <xf numFmtId="0" fontId="3" fillId="0" borderId="69" xfId="1" applyFont="1" applyFill="1" applyBorder="1"/>
    <xf numFmtId="0" fontId="3" fillId="0" borderId="84" xfId="1" applyFont="1" applyFill="1" applyBorder="1"/>
    <xf numFmtId="0" fontId="3" fillId="0" borderId="20" xfId="1" applyFont="1" applyFill="1" applyBorder="1"/>
    <xf numFmtId="0" fontId="3" fillId="0" borderId="85" xfId="1" applyFont="1" applyFill="1" applyBorder="1"/>
    <xf numFmtId="0" fontId="3" fillId="0" borderId="58" xfId="1" applyFont="1" applyFill="1" applyBorder="1"/>
    <xf numFmtId="0" fontId="3" fillId="0" borderId="22" xfId="1" applyFont="1" applyFill="1" applyBorder="1" applyAlignment="1">
      <alignment shrinkToFit="1"/>
    </xf>
    <xf numFmtId="0" fontId="3" fillId="0" borderId="86" xfId="1" applyFont="1" applyFill="1" applyBorder="1"/>
    <xf numFmtId="0" fontId="3" fillId="0" borderId="87" xfId="1" applyFont="1" applyFill="1" applyBorder="1"/>
    <xf numFmtId="0" fontId="3" fillId="0" borderId="88" xfId="1" applyFont="1" applyFill="1" applyBorder="1"/>
    <xf numFmtId="0" fontId="3" fillId="0" borderId="89" xfId="1" applyFont="1" applyFill="1" applyBorder="1"/>
    <xf numFmtId="0" fontId="3" fillId="0" borderId="13" xfId="1" applyFont="1" applyFill="1" applyBorder="1"/>
    <xf numFmtId="0" fontId="3" fillId="0" borderId="90" xfId="1" applyFont="1" applyFill="1" applyBorder="1" applyAlignment="1">
      <alignment horizontal="center"/>
    </xf>
    <xf numFmtId="0" fontId="3" fillId="0" borderId="11" xfId="1" applyFont="1" applyFill="1" applyBorder="1" applyAlignment="1">
      <alignment horizontal="center"/>
    </xf>
    <xf numFmtId="0" fontId="3" fillId="0" borderId="92" xfId="1" applyFont="1" applyFill="1" applyBorder="1" applyAlignment="1">
      <alignment horizontal="center"/>
    </xf>
    <xf numFmtId="0" fontId="3" fillId="0" borderId="93" xfId="1" applyFont="1" applyFill="1" applyBorder="1" applyAlignment="1">
      <alignment horizontal="center"/>
    </xf>
    <xf numFmtId="0" fontId="3" fillId="0" borderId="2" xfId="1" applyFont="1" applyFill="1" applyBorder="1" applyAlignment="1">
      <alignment horizontal="center"/>
    </xf>
    <xf numFmtId="0" fontId="3" fillId="0" borderId="5" xfId="1" applyFont="1" applyFill="1" applyBorder="1" applyAlignment="1">
      <alignment horizontal="center"/>
    </xf>
    <xf numFmtId="0" fontId="2" fillId="0" borderId="0" xfId="1" applyAlignment="1">
      <alignment vertical="center"/>
    </xf>
    <xf numFmtId="0" fontId="2" fillId="0" borderId="0" xfId="1" applyAlignment="1">
      <alignment horizontal="center" vertical="center"/>
    </xf>
    <xf numFmtId="176" fontId="5" fillId="0" borderId="0" xfId="4" applyNumberFormat="1" applyFont="1" applyBorder="1" applyAlignment="1">
      <alignment vertical="center"/>
    </xf>
    <xf numFmtId="177" fontId="2" fillId="0" borderId="62" xfId="1" applyNumberFormat="1" applyBorder="1" applyAlignment="1">
      <alignment horizontal="center" vertical="center"/>
    </xf>
    <xf numFmtId="0" fontId="2" fillId="0" borderId="63" xfId="1" applyBorder="1" applyAlignment="1">
      <alignment horizontal="center" vertical="center"/>
    </xf>
    <xf numFmtId="0" fontId="2" fillId="4" borderId="63" xfId="1" applyFill="1" applyBorder="1" applyAlignment="1">
      <alignment horizontal="center" vertical="center"/>
    </xf>
    <xf numFmtId="38" fontId="0" fillId="0" borderId="63" xfId="2" applyFont="1" applyBorder="1" applyAlignment="1">
      <alignment horizontal="center" vertical="center"/>
    </xf>
    <xf numFmtId="0" fontId="2" fillId="4" borderId="62" xfId="1" applyFill="1" applyBorder="1" applyAlignment="1">
      <alignment horizontal="center" vertical="center"/>
    </xf>
    <xf numFmtId="177" fontId="2" fillId="0" borderId="63" xfId="1" applyNumberFormat="1" applyBorder="1" applyAlignment="1">
      <alignment horizontal="center" vertical="center"/>
    </xf>
    <xf numFmtId="0" fontId="2" fillId="4" borderId="45" xfId="1" applyFill="1" applyBorder="1" applyAlignment="1">
      <alignment horizontal="center" vertical="center"/>
    </xf>
    <xf numFmtId="0" fontId="2" fillId="0" borderId="81" xfId="1" applyBorder="1" applyAlignment="1">
      <alignment horizontal="center" vertical="center" wrapText="1"/>
    </xf>
    <xf numFmtId="0" fontId="2" fillId="0" borderId="79" xfId="1" applyBorder="1" applyAlignment="1">
      <alignment horizontal="center" vertical="center" wrapText="1"/>
    </xf>
    <xf numFmtId="0" fontId="2" fillId="0" borderId="92" xfId="1" applyBorder="1" applyAlignment="1">
      <alignment horizontal="center" vertical="center" wrapText="1"/>
    </xf>
    <xf numFmtId="0" fontId="2" fillId="0" borderId="11" xfId="1" applyBorder="1" applyAlignment="1">
      <alignment horizontal="center" vertical="center" wrapText="1"/>
    </xf>
    <xf numFmtId="0" fontId="9" fillId="0" borderId="0" xfId="1" applyFont="1" applyAlignment="1">
      <alignment vertical="center"/>
    </xf>
    <xf numFmtId="0" fontId="2" fillId="0" borderId="0" xfId="1" applyAlignment="1">
      <alignment horizontal="righ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horizontal="right" vertical="center"/>
    </xf>
    <xf numFmtId="0" fontId="2" fillId="0" borderId="41" xfId="1" applyFont="1" applyBorder="1" applyAlignment="1">
      <alignment horizontal="center" vertical="center" wrapText="1"/>
    </xf>
    <xf numFmtId="0" fontId="2" fillId="0" borderId="80" xfId="1" applyFont="1" applyBorder="1" applyAlignment="1">
      <alignment horizontal="center" vertical="center" wrapText="1"/>
    </xf>
    <xf numFmtId="178" fontId="2" fillId="0" borderId="113" xfId="1" applyNumberFormat="1" applyFont="1" applyBorder="1" applyAlignment="1">
      <alignment horizontal="center" vertical="center"/>
    </xf>
    <xf numFmtId="178" fontId="2" fillId="0" borderId="114" xfId="1" applyNumberFormat="1" applyFont="1" applyBorder="1" applyAlignment="1">
      <alignment horizontal="center" vertical="center"/>
    </xf>
    <xf numFmtId="0" fontId="2" fillId="0" borderId="114" xfId="1" applyFont="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178" fontId="2" fillId="0" borderId="117" xfId="1" applyNumberFormat="1" applyFont="1" applyBorder="1" applyAlignment="1">
      <alignment horizontal="center" vertical="center"/>
    </xf>
    <xf numFmtId="178" fontId="2" fillId="0" borderId="59" xfId="1" applyNumberFormat="1" applyFont="1" applyBorder="1" applyAlignment="1">
      <alignment horizontal="center" vertical="center"/>
    </xf>
    <xf numFmtId="0" fontId="2" fillId="0" borderId="35" xfId="1" applyFont="1" applyBorder="1" applyAlignment="1">
      <alignment vertical="center"/>
    </xf>
    <xf numFmtId="0" fontId="2" fillId="0" borderId="36" xfId="1" applyFont="1" applyBorder="1" applyAlignment="1">
      <alignment vertical="center"/>
    </xf>
    <xf numFmtId="178" fontId="2" fillId="0" borderId="119" xfId="1" applyNumberFormat="1" applyFont="1" applyBorder="1" applyAlignment="1">
      <alignment horizontal="center" vertical="center"/>
    </xf>
    <xf numFmtId="178" fontId="2" fillId="0" borderId="120" xfId="1" applyNumberFormat="1" applyFont="1" applyBorder="1" applyAlignment="1">
      <alignment horizontal="center" vertical="center"/>
    </xf>
    <xf numFmtId="0" fontId="2" fillId="0" borderId="121" xfId="1" applyFont="1" applyBorder="1" applyAlignment="1">
      <alignment vertical="center"/>
    </xf>
    <xf numFmtId="0" fontId="2" fillId="0" borderId="122" xfId="1" applyFont="1" applyBorder="1" applyAlignment="1">
      <alignment vertical="center"/>
    </xf>
    <xf numFmtId="0" fontId="12" fillId="0" borderId="0" xfId="1" applyFont="1" applyBorder="1" applyAlignment="1">
      <alignment horizontal="right" vertical="center"/>
    </xf>
    <xf numFmtId="0" fontId="13" fillId="0" borderId="0" xfId="1" applyFont="1" applyAlignment="1">
      <alignment vertical="center"/>
    </xf>
    <xf numFmtId="0" fontId="13" fillId="0" borderId="156" xfId="1" applyFont="1" applyBorder="1" applyAlignment="1">
      <alignment vertical="center"/>
    </xf>
    <xf numFmtId="0" fontId="14" fillId="0" borderId="174" xfId="1" applyFont="1" applyBorder="1" applyAlignment="1">
      <alignment horizontal="center" vertical="center"/>
    </xf>
    <xf numFmtId="0" fontId="13"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vertical="center"/>
    </xf>
    <xf numFmtId="0" fontId="5" fillId="0" borderId="69" xfId="1" applyFont="1" applyBorder="1" applyAlignment="1">
      <alignment horizontal="center" vertical="center"/>
    </xf>
    <xf numFmtId="0" fontId="5" fillId="0" borderId="21" xfId="1" applyFont="1" applyBorder="1" applyAlignment="1">
      <alignment horizontal="center" vertical="center"/>
    </xf>
    <xf numFmtId="0" fontId="5" fillId="0" borderId="101" xfId="1" applyFont="1" applyBorder="1" applyAlignment="1">
      <alignment horizontal="center" vertical="center"/>
    </xf>
    <xf numFmtId="0" fontId="5" fillId="0" borderId="100" xfId="1" applyFont="1" applyBorder="1" applyAlignment="1">
      <alignment horizontal="center" vertical="center"/>
    </xf>
    <xf numFmtId="0" fontId="5" fillId="0" borderId="131" xfId="1" applyFont="1" applyBorder="1" applyAlignment="1">
      <alignment horizontal="center" vertical="center"/>
    </xf>
    <xf numFmtId="0" fontId="5" fillId="0" borderId="0" xfId="1" applyFont="1" applyBorder="1" applyAlignment="1">
      <alignment horizontal="center" vertical="center"/>
    </xf>
    <xf numFmtId="0" fontId="5" fillId="0" borderId="99" xfId="1" applyFont="1" applyBorder="1" applyAlignment="1">
      <alignment horizontal="center" vertical="center"/>
    </xf>
    <xf numFmtId="0" fontId="5" fillId="0" borderId="106" xfId="1" applyFont="1" applyBorder="1" applyAlignment="1">
      <alignment horizontal="center" vertical="center"/>
    </xf>
    <xf numFmtId="0" fontId="5" fillId="0" borderId="92" xfId="1" applyFont="1" applyBorder="1" applyAlignment="1">
      <alignment horizontal="center" vertical="center"/>
    </xf>
    <xf numFmtId="0" fontId="5" fillId="0" borderId="135" xfId="1" applyFont="1" applyBorder="1" applyAlignment="1">
      <alignment horizontal="center" vertical="center"/>
    </xf>
    <xf numFmtId="0" fontId="5" fillId="0" borderId="8" xfId="1" applyFont="1" applyBorder="1" applyAlignment="1">
      <alignment horizontal="center" vertical="center"/>
    </xf>
    <xf numFmtId="0" fontId="5" fillId="0" borderId="107" xfId="1" applyFont="1" applyBorder="1" applyAlignment="1">
      <alignment horizontal="center" vertical="center"/>
    </xf>
    <xf numFmtId="0" fontId="5" fillId="0" borderId="11" xfId="1" applyFont="1" applyBorder="1" applyAlignment="1">
      <alignment horizontal="center" vertical="center"/>
    </xf>
    <xf numFmtId="0" fontId="5" fillId="0" borderId="63" xfId="1" applyFont="1" applyBorder="1" applyAlignment="1">
      <alignment horizontal="center" vertical="center"/>
    </xf>
    <xf numFmtId="0" fontId="5" fillId="0" borderId="54" xfId="1" applyFont="1" applyBorder="1" applyAlignment="1">
      <alignment horizontal="center" vertical="center"/>
    </xf>
    <xf numFmtId="0" fontId="5" fillId="0" borderId="61" xfId="1" applyFont="1" applyBorder="1" applyAlignment="1">
      <alignment horizontal="center" vertical="center"/>
    </xf>
    <xf numFmtId="0" fontId="5" fillId="0" borderId="95" xfId="1" quotePrefix="1" applyFont="1" applyBorder="1" applyAlignment="1">
      <alignment horizontal="center" vertical="center"/>
    </xf>
    <xf numFmtId="0" fontId="5" fillId="0" borderId="41" xfId="1" applyFont="1" applyBorder="1" applyAlignment="1">
      <alignment horizontal="center" vertical="center"/>
    </xf>
    <xf numFmtId="0" fontId="5" fillId="0" borderId="45" xfId="1" applyFont="1" applyBorder="1" applyAlignment="1">
      <alignment horizontal="center" vertical="center"/>
    </xf>
    <xf numFmtId="0" fontId="5" fillId="0" borderId="95" xfId="1" applyFont="1" applyBorder="1" applyAlignment="1">
      <alignment horizontal="center" vertical="center"/>
    </xf>
    <xf numFmtId="0" fontId="5" fillId="0" borderId="42" xfId="1" applyFont="1" applyBorder="1" applyAlignment="1">
      <alignment horizontal="center" vertical="center"/>
    </xf>
    <xf numFmtId="0" fontId="5" fillId="0" borderId="96" xfId="1" applyFont="1" applyBorder="1" applyAlignment="1">
      <alignment horizontal="center" vertical="center"/>
    </xf>
    <xf numFmtId="0" fontId="5" fillId="0" borderId="46" xfId="1" applyFont="1" applyBorder="1" applyAlignment="1">
      <alignment horizontal="center" vertical="center"/>
    </xf>
    <xf numFmtId="0" fontId="5" fillId="0" borderId="41" xfId="1" applyFont="1" applyBorder="1" applyAlignment="1">
      <alignment horizontal="left" vertical="center"/>
    </xf>
    <xf numFmtId="0" fontId="5" fillId="0" borderId="42" xfId="1" quotePrefix="1" applyFont="1" applyBorder="1" applyAlignment="1">
      <alignment horizontal="center" vertical="center"/>
    </xf>
    <xf numFmtId="38" fontId="0" fillId="0" borderId="46" xfId="2" applyFont="1" applyBorder="1" applyAlignment="1">
      <alignment horizontal="center" vertical="center"/>
    </xf>
    <xf numFmtId="0" fontId="2" fillId="4" borderId="46" xfId="1" applyFill="1" applyBorder="1" applyAlignment="1">
      <alignment horizontal="center" vertical="center"/>
    </xf>
    <xf numFmtId="0" fontId="2" fillId="0" borderId="46" xfId="1" applyBorder="1" applyAlignment="1">
      <alignment horizontal="center" vertical="center"/>
    </xf>
    <xf numFmtId="177" fontId="2" fillId="0" borderId="45" xfId="1" applyNumberFormat="1" applyBorder="1" applyAlignment="1">
      <alignment horizontal="center" vertical="center"/>
    </xf>
    <xf numFmtId="0" fontId="2" fillId="0" borderId="115" xfId="1" applyFont="1" applyFill="1" applyBorder="1" applyAlignment="1">
      <alignment vertical="center"/>
    </xf>
    <xf numFmtId="0" fontId="2" fillId="0" borderId="116" xfId="1" applyFont="1" applyFill="1" applyBorder="1" applyAlignment="1">
      <alignment vertical="center"/>
    </xf>
    <xf numFmtId="0" fontId="2" fillId="0" borderId="35" xfId="1" applyFont="1" applyFill="1" applyBorder="1" applyAlignment="1">
      <alignment vertical="center"/>
    </xf>
    <xf numFmtId="0" fontId="2" fillId="0" borderId="36" xfId="1" applyFont="1" applyFill="1" applyBorder="1" applyAlignment="1">
      <alignment vertical="center"/>
    </xf>
    <xf numFmtId="0" fontId="2" fillId="0" borderId="121" xfId="1" applyFont="1" applyFill="1" applyBorder="1" applyAlignment="1">
      <alignment vertical="center"/>
    </xf>
    <xf numFmtId="0" fontId="16" fillId="2" borderId="0" xfId="0" applyFont="1" applyFill="1" applyAlignment="1">
      <alignment horizontal="right" vertical="center"/>
    </xf>
    <xf numFmtId="0" fontId="6" fillId="0" borderId="0" xfId="1" applyFont="1" applyAlignment="1">
      <alignment horizontal="right" vertical="center"/>
    </xf>
    <xf numFmtId="0" fontId="2" fillId="0" borderId="120" xfId="1" applyFont="1" applyBorder="1" applyAlignment="1">
      <alignment vertical="center"/>
    </xf>
    <xf numFmtId="0" fontId="2" fillId="0" borderId="41" xfId="1" applyFont="1" applyBorder="1" applyAlignment="1">
      <alignment horizontal="center" vertical="center"/>
    </xf>
    <xf numFmtId="0" fontId="5" fillId="0" borderId="0" xfId="1" applyFont="1" applyAlignment="1">
      <alignment horizontal="center" vertical="center"/>
    </xf>
    <xf numFmtId="0" fontId="2" fillId="0" borderId="62" xfId="1" applyFill="1" applyBorder="1" applyAlignment="1">
      <alignment horizontal="center" vertical="center"/>
    </xf>
    <xf numFmtId="0" fontId="2" fillId="0" borderId="45" xfId="1" applyFill="1" applyBorder="1" applyAlignment="1">
      <alignment horizontal="center" vertical="center"/>
    </xf>
    <xf numFmtId="177" fontId="2" fillId="0" borderId="46" xfId="1" applyNumberFormat="1" applyBorder="1" applyAlignment="1">
      <alignment horizontal="center" vertical="center"/>
    </xf>
    <xf numFmtId="0" fontId="17" fillId="0" borderId="45" xfId="1" applyFont="1" applyBorder="1" applyAlignment="1">
      <alignment horizontal="center" vertical="center" shrinkToFit="1"/>
    </xf>
    <xf numFmtId="0" fontId="2" fillId="0" borderId="81" xfId="1" applyFont="1" applyBorder="1" applyAlignment="1">
      <alignment horizontal="center" vertical="center" wrapText="1"/>
    </xf>
    <xf numFmtId="0" fontId="2" fillId="0" borderId="119" xfId="1" applyFont="1" applyFill="1" applyBorder="1" applyAlignment="1">
      <alignment vertical="center"/>
    </xf>
    <xf numFmtId="0" fontId="2" fillId="0" borderId="122" xfId="1" applyFont="1" applyFill="1" applyBorder="1" applyAlignment="1">
      <alignment vertical="center"/>
    </xf>
    <xf numFmtId="0" fontId="18" fillId="0" borderId="0" xfId="6" applyFont="1" applyAlignment="1">
      <alignment vertical="top"/>
    </xf>
    <xf numFmtId="0" fontId="18" fillId="3" borderId="0" xfId="6" applyFont="1" applyFill="1" applyAlignment="1">
      <alignment vertical="top"/>
    </xf>
    <xf numFmtId="0" fontId="18" fillId="0" borderId="0" xfId="6" applyFont="1" applyAlignment="1">
      <alignment vertical="top" wrapText="1"/>
    </xf>
    <xf numFmtId="0" fontId="18" fillId="3" borderId="0" xfId="6" applyFont="1" applyFill="1" applyAlignment="1">
      <alignment vertical="top" wrapText="1"/>
    </xf>
    <xf numFmtId="0" fontId="18" fillId="3" borderId="45" xfId="6" applyFont="1" applyFill="1" applyBorder="1" applyAlignment="1">
      <alignment vertical="top" wrapText="1"/>
    </xf>
    <xf numFmtId="0" fontId="18" fillId="3" borderId="73" xfId="6" applyFont="1" applyFill="1" applyBorder="1" applyAlignment="1">
      <alignment vertical="top"/>
    </xf>
    <xf numFmtId="0" fontId="18" fillId="3" borderId="72" xfId="6" applyFont="1" applyFill="1" applyBorder="1" applyAlignment="1">
      <alignment vertical="top"/>
    </xf>
    <xf numFmtId="0" fontId="18" fillId="0" borderId="0" xfId="6" applyFont="1" applyAlignment="1"/>
    <xf numFmtId="0" fontId="18" fillId="6" borderId="0" xfId="6" applyFont="1" applyFill="1" applyAlignment="1"/>
    <xf numFmtId="0" fontId="18" fillId="3" borderId="0" xfId="6" applyFont="1" applyFill="1" applyAlignment="1"/>
    <xf numFmtId="0" fontId="18" fillId="3" borderId="225" xfId="6" applyFont="1" applyFill="1" applyBorder="1" applyAlignment="1"/>
    <xf numFmtId="0" fontId="19" fillId="0" borderId="0" xfId="6" applyFont="1" applyAlignment="1"/>
    <xf numFmtId="0" fontId="19" fillId="6" borderId="0" xfId="6" applyFont="1" applyFill="1" applyAlignment="1"/>
    <xf numFmtId="0" fontId="19" fillId="3" borderId="0" xfId="6" applyFont="1" applyFill="1" applyAlignment="1"/>
    <xf numFmtId="0" fontId="19" fillId="3" borderId="225" xfId="6" applyFont="1" applyFill="1" applyBorder="1" applyAlignment="1"/>
    <xf numFmtId="0" fontId="19" fillId="0" borderId="0" xfId="6" applyFont="1" applyAlignment="1">
      <alignment wrapText="1"/>
    </xf>
    <xf numFmtId="0" fontId="18" fillId="6" borderId="0" xfId="6" applyFont="1" applyFill="1" applyAlignment="1">
      <alignment vertical="top"/>
    </xf>
    <xf numFmtId="0" fontId="18" fillId="3" borderId="225" xfId="6" applyFont="1" applyFill="1" applyBorder="1" applyAlignment="1">
      <alignment vertical="top"/>
    </xf>
    <xf numFmtId="0" fontId="18" fillId="0" borderId="0" xfId="6" applyFont="1" applyAlignment="1">
      <alignment horizontal="left" vertical="top" wrapText="1"/>
    </xf>
    <xf numFmtId="0" fontId="18" fillId="0" borderId="0" xfId="6" applyFont="1" applyAlignment="1" applyProtection="1">
      <protection locked="0"/>
    </xf>
    <xf numFmtId="0" fontId="18" fillId="0" borderId="0" xfId="6" applyFont="1" applyBorder="1" applyAlignment="1" applyProtection="1">
      <protection locked="0"/>
    </xf>
    <xf numFmtId="0" fontId="18" fillId="0" borderId="0" xfId="6" applyFont="1" applyBorder="1" applyAlignment="1"/>
    <xf numFmtId="0" fontId="10" fillId="3" borderId="45" xfId="6" applyFont="1" applyFill="1" applyBorder="1" applyAlignment="1">
      <alignment vertical="top" wrapText="1"/>
    </xf>
    <xf numFmtId="0" fontId="18" fillId="0" borderId="0" xfId="6" applyFont="1" applyBorder="1" applyAlignment="1" applyProtection="1">
      <alignment horizontal="left" vertical="top" wrapText="1"/>
      <protection locked="0"/>
    </xf>
    <xf numFmtId="0" fontId="18" fillId="0" borderId="0" xfId="6" applyFont="1" applyBorder="1" applyAlignment="1">
      <alignment horizontal="left" vertical="top"/>
    </xf>
    <xf numFmtId="0" fontId="20" fillId="0" borderId="0" xfId="6" applyFont="1" applyAlignment="1">
      <alignment horizontal="center"/>
    </xf>
    <xf numFmtId="0" fontId="21" fillId="0" borderId="0" xfId="6" applyFont="1" applyAlignment="1">
      <alignment vertical="top"/>
    </xf>
    <xf numFmtId="0" fontId="21" fillId="3" borderId="0" xfId="6" applyFont="1" applyFill="1" applyAlignment="1">
      <alignment vertical="top"/>
    </xf>
    <xf numFmtId="0" fontId="21" fillId="3" borderId="225" xfId="6" applyFont="1" applyFill="1" applyBorder="1" applyAlignment="1">
      <alignment vertical="top"/>
    </xf>
    <xf numFmtId="0" fontId="22" fillId="0" borderId="0" xfId="1" applyFont="1" applyAlignment="1">
      <alignment horizontal="left" vertical="center"/>
    </xf>
    <xf numFmtId="0" fontId="2" fillId="0" borderId="81" xfId="1" applyFont="1" applyBorder="1" applyAlignment="1">
      <alignment horizontal="center" vertical="center" wrapText="1"/>
    </xf>
    <xf numFmtId="0" fontId="2" fillId="0" borderId="106" xfId="1" applyFill="1" applyBorder="1" applyAlignment="1">
      <alignment horizontal="center" vertical="center" wrapText="1"/>
    </xf>
    <xf numFmtId="0" fontId="18" fillId="0" borderId="0" xfId="6" applyFont="1" applyAlignment="1">
      <alignment vertical="top" wrapText="1"/>
    </xf>
    <xf numFmtId="0" fontId="14" fillId="0" borderId="0" xfId="1" applyFont="1" applyAlignment="1">
      <alignment horizontal="center" vertical="center"/>
    </xf>
    <xf numFmtId="0" fontId="14" fillId="0" borderId="0" xfId="1" applyFont="1" applyAlignment="1">
      <alignment vertical="center"/>
    </xf>
    <xf numFmtId="0" fontId="14" fillId="0" borderId="0" xfId="1" applyFont="1" applyBorder="1" applyAlignment="1">
      <alignment horizontal="left" vertical="center"/>
    </xf>
    <xf numFmtId="0" fontId="14" fillId="0" borderId="0" xfId="1" applyFont="1" applyBorder="1" applyAlignment="1">
      <alignment horizontal="center" vertical="center"/>
    </xf>
    <xf numFmtId="38" fontId="14" fillId="0" borderId="0" xfId="1" applyNumberFormat="1" applyFont="1" applyBorder="1" applyAlignment="1">
      <alignment horizontal="center" vertical="center"/>
    </xf>
    <xf numFmtId="0" fontId="14" fillId="0" borderId="147" xfId="1" applyFont="1" applyBorder="1" applyAlignment="1">
      <alignment horizontal="center" vertical="center"/>
    </xf>
    <xf numFmtId="0" fontId="14" fillId="0" borderId="149" xfId="1" applyFont="1" applyBorder="1" applyAlignment="1">
      <alignment horizontal="center" vertical="center"/>
    </xf>
    <xf numFmtId="0" fontId="14" fillId="0" borderId="147" xfId="1" applyFont="1" applyBorder="1" applyAlignment="1">
      <alignment horizontal="centerContinuous" vertical="center"/>
    </xf>
    <xf numFmtId="0" fontId="14" fillId="0" borderId="149" xfId="1" applyFont="1" applyBorder="1" applyAlignment="1">
      <alignment horizontal="centerContinuous" vertical="center"/>
    </xf>
    <xf numFmtId="0" fontId="14" fillId="0" borderId="79" xfId="1" applyFont="1" applyBorder="1" applyAlignment="1">
      <alignment horizontal="centerContinuous" vertical="center"/>
    </xf>
    <xf numFmtId="0" fontId="14" fillId="0" borderId="218" xfId="1" applyFont="1" applyBorder="1" applyAlignment="1">
      <alignment horizontal="center" vertical="center"/>
    </xf>
    <xf numFmtId="0" fontId="14" fillId="0" borderId="217" xfId="1" applyFont="1" applyBorder="1" applyAlignment="1">
      <alignment horizontal="center" vertical="center"/>
    </xf>
    <xf numFmtId="38" fontId="14" fillId="7" borderId="217" xfId="1" applyNumberFormat="1" applyFont="1" applyFill="1" applyBorder="1" applyAlignment="1">
      <alignment horizontal="center" vertical="center"/>
    </xf>
    <xf numFmtId="0" fontId="14" fillId="7" borderId="217" xfId="1" applyFont="1" applyFill="1" applyBorder="1" applyAlignment="1">
      <alignment horizontal="center" vertical="center"/>
    </xf>
    <xf numFmtId="0" fontId="14" fillId="0" borderId="182" xfId="1" applyFont="1" applyBorder="1" applyAlignment="1">
      <alignment horizontal="center" vertical="center"/>
    </xf>
    <xf numFmtId="40" fontId="14" fillId="7" borderId="192" xfId="1" applyNumberFormat="1" applyFont="1" applyFill="1" applyBorder="1" applyAlignment="1">
      <alignment horizontal="center" vertical="center"/>
    </xf>
    <xf numFmtId="0" fontId="14" fillId="0" borderId="131" xfId="1" applyFont="1" applyBorder="1" applyAlignment="1">
      <alignment horizontal="center" vertical="center"/>
    </xf>
    <xf numFmtId="0" fontId="14" fillId="0" borderId="214" xfId="1" applyFont="1" applyBorder="1" applyAlignment="1">
      <alignment horizontal="center" vertical="center"/>
    </xf>
    <xf numFmtId="38" fontId="14" fillId="7" borderId="182" xfId="1" applyNumberFormat="1" applyFont="1" applyFill="1" applyBorder="1" applyAlignment="1">
      <alignment horizontal="center" vertical="center"/>
    </xf>
    <xf numFmtId="0" fontId="14" fillId="7" borderId="182" xfId="1" applyFont="1" applyFill="1" applyBorder="1" applyAlignment="1">
      <alignment horizontal="center" vertical="center"/>
    </xf>
    <xf numFmtId="40" fontId="14" fillId="7" borderId="181" xfId="1" applyNumberFormat="1" applyFont="1" applyFill="1" applyBorder="1" applyAlignment="1">
      <alignment horizontal="center" vertical="center"/>
    </xf>
    <xf numFmtId="0" fontId="14" fillId="0" borderId="180" xfId="1" applyFont="1" applyBorder="1" applyAlignment="1">
      <alignment horizontal="center" vertical="center"/>
    </xf>
    <xf numFmtId="0" fontId="14" fillId="0" borderId="215" xfId="1" applyFont="1" applyFill="1" applyBorder="1" applyAlignment="1">
      <alignment horizontal="center" vertical="center"/>
    </xf>
    <xf numFmtId="38" fontId="14" fillId="0" borderId="215" xfId="2" applyFont="1" applyFill="1" applyBorder="1" applyAlignment="1">
      <alignment horizontal="center" vertical="center"/>
    </xf>
    <xf numFmtId="40" fontId="14" fillId="0" borderId="215" xfId="2" applyNumberFormat="1" applyFont="1" applyFill="1" applyBorder="1" applyAlignment="1">
      <alignment horizontal="center" vertical="center"/>
    </xf>
    <xf numFmtId="38" fontId="14" fillId="0" borderId="215" xfId="2" applyFont="1" applyBorder="1" applyAlignment="1">
      <alignment horizontal="center" vertical="center"/>
    </xf>
    <xf numFmtId="38" fontId="14" fillId="7" borderId="215" xfId="2" applyFont="1" applyFill="1" applyBorder="1" applyAlignment="1">
      <alignment horizontal="center" vertical="center"/>
    </xf>
    <xf numFmtId="0" fontId="14" fillId="0" borderId="215" xfId="1" applyFont="1" applyBorder="1" applyAlignment="1">
      <alignment horizontal="center" vertical="center"/>
    </xf>
    <xf numFmtId="40" fontId="14" fillId="7" borderId="215" xfId="2" applyNumberFormat="1" applyFont="1" applyFill="1" applyBorder="1" applyAlignment="1">
      <alignment horizontal="center" vertical="center"/>
    </xf>
    <xf numFmtId="179" fontId="14" fillId="7" borderId="220" xfId="1" applyNumberFormat="1" applyFont="1" applyFill="1" applyBorder="1" applyAlignment="1">
      <alignment horizontal="center" vertical="center"/>
    </xf>
    <xf numFmtId="0" fontId="14" fillId="0" borderId="177" xfId="1" applyFont="1" applyBorder="1" applyAlignment="1">
      <alignment horizontal="center" vertical="center"/>
    </xf>
    <xf numFmtId="0" fontId="14" fillId="0" borderId="30" xfId="1" applyFont="1" applyBorder="1" applyAlignment="1">
      <alignment horizontal="left" vertical="center"/>
    </xf>
    <xf numFmtId="38" fontId="14" fillId="0" borderId="160" xfId="1" applyNumberFormat="1" applyFont="1" applyBorder="1" applyAlignment="1">
      <alignment vertical="center"/>
    </xf>
    <xf numFmtId="38" fontId="14" fillId="0" borderId="161" xfId="1" applyNumberFormat="1" applyFont="1" applyBorder="1" applyAlignment="1">
      <alignment vertical="center"/>
    </xf>
    <xf numFmtId="0" fontId="14" fillId="0" borderId="159" xfId="1" applyFont="1" applyBorder="1" applyAlignment="1">
      <alignment horizontal="center" vertical="center"/>
    </xf>
    <xf numFmtId="0" fontId="14" fillId="0" borderId="160" xfId="1" applyFont="1" applyBorder="1" applyAlignment="1">
      <alignment horizontal="centerContinuous" vertical="center"/>
    </xf>
    <xf numFmtId="0" fontId="14" fillId="0" borderId="159" xfId="1" applyFont="1" applyBorder="1" applyAlignment="1">
      <alignment horizontal="centerContinuous" vertical="center"/>
    </xf>
    <xf numFmtId="0" fontId="14" fillId="0" borderId="116" xfId="1" applyFont="1" applyBorder="1" applyAlignment="1">
      <alignment horizontal="centerContinuous" vertical="center"/>
    </xf>
    <xf numFmtId="40" fontId="14" fillId="0" borderId="0" xfId="1" applyNumberFormat="1" applyFont="1" applyBorder="1" applyAlignment="1">
      <alignment horizontal="center" vertical="center"/>
    </xf>
    <xf numFmtId="0" fontId="14" fillId="0" borderId="217" xfId="1" applyFont="1" applyBorder="1" applyAlignment="1">
      <alignment vertical="center"/>
    </xf>
    <xf numFmtId="0" fontId="14" fillId="0" borderId="216" xfId="1" applyFont="1" applyBorder="1" applyAlignment="1">
      <alignment vertical="center"/>
    </xf>
    <xf numFmtId="38" fontId="14" fillId="0" borderId="182" xfId="2" applyFont="1" applyBorder="1" applyAlignment="1">
      <alignment horizontal="center" vertical="center"/>
    </xf>
    <xf numFmtId="40" fontId="14" fillId="0" borderId="182" xfId="1" applyNumberFormat="1" applyFont="1" applyBorder="1" applyAlignment="1">
      <alignment horizontal="center" vertical="center"/>
    </xf>
    <xf numFmtId="40" fontId="14" fillId="0" borderId="181" xfId="1" applyNumberFormat="1" applyFont="1" applyBorder="1" applyAlignment="1">
      <alignment horizontal="center" vertical="center"/>
    </xf>
    <xf numFmtId="0" fontId="14" fillId="0" borderId="223" xfId="1" applyFont="1" applyBorder="1" applyAlignment="1">
      <alignment horizontal="center" vertical="center"/>
    </xf>
    <xf numFmtId="0" fontId="14" fillId="0" borderId="182" xfId="1" applyFont="1" applyFill="1" applyBorder="1" applyAlignment="1">
      <alignment horizontal="center" vertical="center"/>
    </xf>
    <xf numFmtId="40" fontId="14" fillId="7" borderId="182" xfId="1" applyNumberFormat="1" applyFont="1" applyFill="1" applyBorder="1" applyAlignment="1">
      <alignment horizontal="center" vertical="center"/>
    </xf>
    <xf numFmtId="0" fontId="14" fillId="0" borderId="213" xfId="1" applyFont="1" applyBorder="1" applyAlignment="1">
      <alignment horizontal="center" vertical="center"/>
    </xf>
    <xf numFmtId="0" fontId="14" fillId="0" borderId="160" xfId="1" applyFont="1" applyBorder="1" applyAlignment="1">
      <alignment horizontal="center" vertical="center"/>
    </xf>
    <xf numFmtId="38" fontId="14" fillId="0" borderId="159" xfId="2" applyFont="1" applyBorder="1" applyAlignment="1">
      <alignment horizontal="center" vertical="center"/>
    </xf>
    <xf numFmtId="40" fontId="14" fillId="7" borderId="159" xfId="2" applyNumberFormat="1" applyFont="1" applyFill="1" applyBorder="1" applyAlignment="1">
      <alignment horizontal="center" vertical="center"/>
    </xf>
    <xf numFmtId="40" fontId="14" fillId="0" borderId="159" xfId="2" applyNumberFormat="1" applyFont="1" applyBorder="1" applyAlignment="1">
      <alignment horizontal="center" vertical="center"/>
    </xf>
    <xf numFmtId="179" fontId="14" fillId="7" borderId="161" xfId="1" applyNumberFormat="1" applyFont="1" applyFill="1" applyBorder="1" applyAlignment="1">
      <alignment horizontal="center" vertical="center"/>
    </xf>
    <xf numFmtId="0" fontId="14" fillId="0" borderId="116" xfId="1" applyFont="1" applyBorder="1" applyAlignment="1">
      <alignment horizontal="left" vertical="center"/>
    </xf>
    <xf numFmtId="0" fontId="14" fillId="0" borderId="210" xfId="1" applyFont="1" applyBorder="1" applyAlignment="1">
      <alignment horizontal="centerContinuous" vertical="center"/>
    </xf>
    <xf numFmtId="0" fontId="14" fillId="0" borderId="209" xfId="1" applyFont="1" applyBorder="1" applyAlignment="1">
      <alignment horizontal="centerContinuous" vertical="center"/>
    </xf>
    <xf numFmtId="0" fontId="14" fillId="0" borderId="208" xfId="1" applyFont="1" applyBorder="1" applyAlignment="1">
      <alignment vertical="center"/>
    </xf>
    <xf numFmtId="0" fontId="14" fillId="0" borderId="0" xfId="1" applyFont="1" applyAlignment="1">
      <alignment horizontal="left" vertical="center"/>
    </xf>
    <xf numFmtId="0" fontId="13" fillId="0" borderId="0" xfId="1" applyFont="1" applyFill="1" applyBorder="1" applyAlignment="1">
      <alignment vertical="center" wrapText="1"/>
    </xf>
    <xf numFmtId="0" fontId="14" fillId="0" borderId="0" xfId="1" applyFont="1" applyFill="1" applyBorder="1" applyAlignment="1">
      <alignment horizontal="center" vertical="center"/>
    </xf>
    <xf numFmtId="0" fontId="14" fillId="0" borderId="0" xfId="1" applyFont="1" applyFill="1" applyBorder="1" applyAlignment="1">
      <alignment vertical="center"/>
    </xf>
    <xf numFmtId="0" fontId="14" fillId="0" borderId="0" xfId="1" applyFont="1" applyFill="1" applyBorder="1" applyAlignment="1">
      <alignment horizontal="center" vertical="center" wrapText="1"/>
    </xf>
    <xf numFmtId="0" fontId="14" fillId="0" borderId="0" xfId="1" applyFont="1" applyFill="1" applyBorder="1" applyAlignment="1">
      <alignment vertical="center" wrapText="1"/>
    </xf>
    <xf numFmtId="0" fontId="14" fillId="0" borderId="231" xfId="1" applyFont="1" applyBorder="1" applyAlignment="1">
      <alignment horizontal="center" vertical="center"/>
    </xf>
    <xf numFmtId="0" fontId="14" fillId="0" borderId="232" xfId="1" applyFont="1" applyBorder="1" applyAlignment="1">
      <alignment horizontal="center" vertical="center"/>
    </xf>
    <xf numFmtId="0" fontId="14" fillId="0" borderId="233" xfId="1" applyFont="1" applyBorder="1" applyAlignment="1">
      <alignment horizontal="center" vertical="center"/>
    </xf>
    <xf numFmtId="177" fontId="14" fillId="5" borderId="92" xfId="1" applyNumberFormat="1" applyFont="1" applyFill="1" applyBorder="1" applyAlignment="1">
      <alignment horizontal="center" vertical="center"/>
    </xf>
    <xf numFmtId="177" fontId="14" fillId="5" borderId="106" xfId="1" applyNumberFormat="1" applyFont="1" applyFill="1" applyBorder="1" applyAlignment="1">
      <alignment horizontal="center" vertical="center"/>
    </xf>
    <xf numFmtId="38" fontId="14" fillId="0" borderId="119" xfId="2" applyFont="1" applyFill="1" applyBorder="1" applyAlignment="1">
      <alignment horizontal="center" vertical="center"/>
    </xf>
    <xf numFmtId="38" fontId="14" fillId="0" borderId="121" xfId="2" applyFont="1" applyFill="1" applyBorder="1" applyAlignment="1">
      <alignment horizontal="center" vertical="center"/>
    </xf>
    <xf numFmtId="181" fontId="14" fillId="5" borderId="119" xfId="2" applyNumberFormat="1" applyFont="1" applyFill="1" applyBorder="1" applyAlignment="1">
      <alignment horizontal="center" vertical="center"/>
    </xf>
    <xf numFmtId="181" fontId="14" fillId="5" borderId="121" xfId="2" applyNumberFormat="1" applyFont="1" applyFill="1" applyBorder="1" applyAlignment="1">
      <alignment horizontal="center" vertical="center"/>
    </xf>
    <xf numFmtId="181" fontId="14" fillId="5" borderId="234" xfId="2" applyNumberFormat="1" applyFont="1" applyFill="1" applyBorder="1" applyAlignment="1">
      <alignment horizontal="center" vertical="center"/>
    </xf>
    <xf numFmtId="0" fontId="14" fillId="0" borderId="135" xfId="1" applyFont="1" applyBorder="1" applyAlignment="1">
      <alignment horizontal="center" vertical="center"/>
    </xf>
    <xf numFmtId="0" fontId="14" fillId="5" borderId="29" xfId="1" applyFont="1" applyFill="1" applyBorder="1" applyAlignment="1">
      <alignment horizontal="center" vertical="center"/>
    </xf>
    <xf numFmtId="181" fontId="14" fillId="5" borderId="169" xfId="2" applyNumberFormat="1" applyFont="1" applyFill="1" applyBorder="1" applyAlignment="1">
      <alignment horizontal="center" vertical="center"/>
    </xf>
    <xf numFmtId="181" fontId="14" fillId="5" borderId="24" xfId="2" applyNumberFormat="1" applyFont="1" applyFill="1" applyBorder="1" applyAlignment="1">
      <alignment horizontal="center" vertical="center"/>
    </xf>
    <xf numFmtId="38" fontId="14" fillId="0" borderId="169" xfId="2" applyFont="1" applyBorder="1" applyAlignment="1">
      <alignment horizontal="center" vertical="center"/>
    </xf>
    <xf numFmtId="38" fontId="14" fillId="0" borderId="24" xfId="2" applyFont="1" applyBorder="1" applyAlignment="1">
      <alignment horizontal="center" vertical="center"/>
    </xf>
    <xf numFmtId="0" fontId="14" fillId="0" borderId="171" xfId="1" applyFont="1" applyBorder="1" applyAlignment="1">
      <alignment horizontal="center" vertical="center"/>
    </xf>
    <xf numFmtId="0" fontId="14" fillId="5" borderId="144" xfId="1" applyFont="1" applyFill="1" applyBorder="1" applyAlignment="1">
      <alignment horizontal="center" vertical="center"/>
    </xf>
    <xf numFmtId="0" fontId="14" fillId="5" borderId="143" xfId="1" applyFont="1" applyFill="1" applyBorder="1" applyAlignment="1">
      <alignment horizontal="center" vertical="center"/>
    </xf>
    <xf numFmtId="181" fontId="14" fillId="5" borderId="29" xfId="2" applyNumberFormat="1" applyFont="1" applyFill="1" applyBorder="1" applyAlignment="1">
      <alignment horizontal="center" vertical="center"/>
    </xf>
    <xf numFmtId="0" fontId="14" fillId="0" borderId="144" xfId="1" applyFont="1" applyBorder="1" applyAlignment="1">
      <alignment horizontal="center" vertical="center"/>
    </xf>
    <xf numFmtId="177" fontId="14" fillId="0" borderId="135" xfId="2" applyNumberFormat="1" applyFont="1" applyBorder="1" applyAlignment="1">
      <alignment horizontal="center" vertical="center"/>
    </xf>
    <xf numFmtId="177" fontId="14" fillId="5" borderId="233" xfId="1" applyNumberFormat="1" applyFont="1" applyFill="1" applyBorder="1" applyAlignment="1">
      <alignment horizontal="center" vertical="center"/>
    </xf>
    <xf numFmtId="181" fontId="14" fillId="5" borderId="135" xfId="2" applyNumberFormat="1" applyFont="1" applyFill="1" applyBorder="1" applyAlignment="1">
      <alignment horizontal="center" vertical="center"/>
    </xf>
    <xf numFmtId="181" fontId="14" fillId="5" borderId="233" xfId="2" applyNumberFormat="1" applyFont="1" applyFill="1" applyBorder="1" applyAlignment="1">
      <alignment horizontal="center" vertical="center"/>
    </xf>
    <xf numFmtId="181" fontId="14" fillId="5" borderId="92" xfId="2" applyNumberFormat="1" applyFont="1" applyFill="1" applyBorder="1" applyAlignment="1">
      <alignment horizontal="center" vertical="center"/>
    </xf>
    <xf numFmtId="177" fontId="14" fillId="5" borderId="135" xfId="1" applyNumberFormat="1" applyFont="1" applyFill="1" applyBorder="1" applyAlignment="1">
      <alignment horizontal="center" vertical="center"/>
    </xf>
    <xf numFmtId="181" fontId="14" fillId="0" borderId="135" xfId="2" applyNumberFormat="1" applyFont="1" applyBorder="1" applyAlignment="1">
      <alignment horizontal="center" vertical="center"/>
    </xf>
    <xf numFmtId="181" fontId="14" fillId="0" borderId="135" xfId="2" applyNumberFormat="1" applyFont="1" applyFill="1" applyBorder="1" applyAlignment="1">
      <alignment horizontal="center" vertical="center"/>
    </xf>
    <xf numFmtId="181" fontId="14" fillId="0" borderId="92" xfId="2" applyNumberFormat="1" applyFont="1" applyFill="1" applyBorder="1" applyAlignment="1">
      <alignment horizontal="center" vertical="center"/>
    </xf>
    <xf numFmtId="0" fontId="14" fillId="0" borderId="202" xfId="1" applyFont="1" applyBorder="1" applyAlignment="1">
      <alignment horizontal="center" vertical="center"/>
    </xf>
    <xf numFmtId="0" fontId="14" fillId="0" borderId="181" xfId="1" applyFont="1" applyBorder="1" applyAlignment="1">
      <alignment horizontal="center" vertical="center"/>
    </xf>
    <xf numFmtId="177" fontId="14" fillId="0" borderId="179" xfId="1" applyNumberFormat="1" applyFont="1" applyBorder="1" applyAlignment="1">
      <alignment horizontal="center" vertical="center"/>
    </xf>
    <xf numFmtId="181" fontId="14" fillId="5" borderId="179" xfId="2" applyNumberFormat="1" applyFont="1" applyFill="1" applyBorder="1" applyAlignment="1">
      <alignment horizontal="center" vertical="center"/>
    </xf>
    <xf numFmtId="0" fontId="14" fillId="5" borderId="177" xfId="1" applyFont="1" applyFill="1" applyBorder="1" applyAlignment="1">
      <alignment horizontal="center" vertical="center"/>
    </xf>
    <xf numFmtId="181" fontId="14" fillId="5" borderId="178" xfId="2" applyNumberFormat="1" applyFont="1" applyFill="1" applyBorder="1" applyAlignment="1">
      <alignment horizontal="center" vertical="center"/>
    </xf>
    <xf numFmtId="181" fontId="14" fillId="0" borderId="179" xfId="2" applyNumberFormat="1" applyFont="1" applyBorder="1" applyAlignment="1">
      <alignment horizontal="center" vertical="center"/>
    </xf>
    <xf numFmtId="181" fontId="14" fillId="0" borderId="178" xfId="2" applyNumberFormat="1" applyFont="1" applyFill="1" applyBorder="1" applyAlignment="1">
      <alignment horizontal="center" vertical="center"/>
    </xf>
    <xf numFmtId="177" fontId="14" fillId="0" borderId="172" xfId="1" applyNumberFormat="1" applyFont="1" applyBorder="1" applyAlignment="1">
      <alignment horizontal="center" vertical="center"/>
    </xf>
    <xf numFmtId="181" fontId="14" fillId="5" borderId="172" xfId="2" applyNumberFormat="1" applyFont="1" applyFill="1" applyBorder="1" applyAlignment="1">
      <alignment horizontal="center" vertical="center"/>
    </xf>
    <xf numFmtId="0" fontId="14" fillId="5" borderId="169" xfId="1" applyFont="1" applyFill="1" applyBorder="1" applyAlignment="1">
      <alignment horizontal="center" vertical="center"/>
    </xf>
    <xf numFmtId="0" fontId="14" fillId="5" borderId="24" xfId="1" applyFont="1" applyFill="1" applyBorder="1" applyAlignment="1">
      <alignment horizontal="center" vertical="center"/>
    </xf>
    <xf numFmtId="0" fontId="14" fillId="5" borderId="170" xfId="1" applyFont="1" applyFill="1" applyBorder="1" applyAlignment="1">
      <alignment horizontal="center" vertical="center"/>
    </xf>
    <xf numFmtId="181" fontId="14" fillId="0" borderId="172" xfId="2" applyNumberFormat="1" applyFont="1" applyBorder="1" applyAlignment="1">
      <alignment horizontal="center" vertical="center"/>
    </xf>
    <xf numFmtId="181" fontId="14" fillId="0" borderId="169" xfId="2" applyNumberFormat="1" applyFont="1" applyFill="1" applyBorder="1" applyAlignment="1">
      <alignment horizontal="center" vertical="center"/>
    </xf>
    <xf numFmtId="181" fontId="14" fillId="0" borderId="24" xfId="2" applyNumberFormat="1" applyFont="1" applyFill="1" applyBorder="1" applyAlignment="1">
      <alignment horizontal="center" vertical="center"/>
    </xf>
    <xf numFmtId="0" fontId="14" fillId="0" borderId="169" xfId="1" applyFont="1" applyBorder="1" applyAlignment="1">
      <alignment horizontal="center" vertical="center"/>
    </xf>
    <xf numFmtId="181" fontId="14" fillId="7" borderId="135" xfId="2" applyNumberFormat="1" applyFont="1" applyFill="1" applyBorder="1" applyAlignment="1">
      <alignment horizontal="center" vertical="center"/>
    </xf>
    <xf numFmtId="181" fontId="14" fillId="7" borderId="92" xfId="2" applyNumberFormat="1" applyFont="1" applyFill="1" applyBorder="1" applyAlignment="1">
      <alignment horizontal="center" vertical="center"/>
    </xf>
    <xf numFmtId="181" fontId="14" fillId="7" borderId="178" xfId="2" applyNumberFormat="1" applyFont="1" applyFill="1" applyBorder="1" applyAlignment="1">
      <alignment horizontal="center" vertical="center"/>
    </xf>
    <xf numFmtId="181" fontId="14" fillId="7" borderId="169" xfId="2" applyNumberFormat="1" applyFont="1" applyFill="1" applyBorder="1" applyAlignment="1">
      <alignment horizontal="center" vertical="center"/>
    </xf>
    <xf numFmtId="181" fontId="14" fillId="7" borderId="24" xfId="2" applyNumberFormat="1" applyFont="1" applyFill="1" applyBorder="1" applyAlignment="1">
      <alignment horizontal="center" vertical="center"/>
    </xf>
    <xf numFmtId="0" fontId="14" fillId="0" borderId="164" xfId="1" applyFont="1" applyBorder="1" applyAlignment="1">
      <alignment horizontal="center" vertical="center"/>
    </xf>
    <xf numFmtId="0" fontId="14" fillId="0" borderId="166" xfId="1" applyFont="1" applyBorder="1" applyAlignment="1">
      <alignment horizontal="center" vertical="center"/>
    </xf>
    <xf numFmtId="0" fontId="14" fillId="0" borderId="165" xfId="1" applyFont="1" applyBorder="1" applyAlignment="1">
      <alignment horizontal="center" vertical="center"/>
    </xf>
    <xf numFmtId="177" fontId="14" fillId="0" borderId="144" xfId="2" applyNumberFormat="1" applyFont="1" applyBorder="1" applyAlignment="1">
      <alignment horizontal="center" vertical="center"/>
    </xf>
    <xf numFmtId="177" fontId="14" fillId="5" borderId="165" xfId="1" applyNumberFormat="1" applyFont="1" applyFill="1" applyBorder="1" applyAlignment="1">
      <alignment horizontal="center" vertical="center"/>
    </xf>
    <xf numFmtId="181" fontId="14" fillId="0" borderId="144" xfId="2" applyNumberFormat="1" applyFont="1" applyBorder="1" applyAlignment="1">
      <alignment horizontal="center" vertical="center"/>
    </xf>
    <xf numFmtId="181" fontId="14" fillId="5" borderId="165" xfId="2" applyNumberFormat="1" applyFont="1" applyFill="1" applyBorder="1" applyAlignment="1">
      <alignment horizontal="center" vertical="center"/>
    </xf>
    <xf numFmtId="181" fontId="14" fillId="0" borderId="62" xfId="2" applyNumberFormat="1" applyFont="1" applyBorder="1" applyAlignment="1">
      <alignment horizontal="center" vertical="center"/>
    </xf>
    <xf numFmtId="177" fontId="14" fillId="5" borderId="144" xfId="1" applyNumberFormat="1" applyFont="1" applyFill="1" applyBorder="1" applyAlignment="1">
      <alignment horizontal="center" vertical="center"/>
    </xf>
    <xf numFmtId="177" fontId="14" fillId="5" borderId="62" xfId="1" applyNumberFormat="1" applyFont="1" applyFill="1" applyBorder="1" applyAlignment="1">
      <alignment horizontal="center" vertical="center"/>
    </xf>
    <xf numFmtId="177" fontId="14" fillId="5" borderId="94" xfId="1" applyNumberFormat="1" applyFont="1" applyFill="1" applyBorder="1" applyAlignment="1">
      <alignment horizontal="center" vertical="center"/>
    </xf>
    <xf numFmtId="0" fontId="14" fillId="0" borderId="183" xfId="1" applyFont="1" applyBorder="1" applyAlignment="1">
      <alignment horizontal="center" vertical="center"/>
    </xf>
    <xf numFmtId="177" fontId="14" fillId="0" borderId="235" xfId="1" applyNumberFormat="1" applyFont="1" applyBorder="1" applyAlignment="1">
      <alignment horizontal="center" vertical="center"/>
    </xf>
    <xf numFmtId="181" fontId="14" fillId="0" borderId="178" xfId="2" applyNumberFormat="1" applyFont="1" applyBorder="1" applyAlignment="1">
      <alignment horizontal="center" vertical="center"/>
    </xf>
    <xf numFmtId="0" fontId="14" fillId="0" borderId="175" xfId="1" applyFont="1" applyBorder="1" applyAlignment="1">
      <alignment horizontal="center" vertical="center"/>
    </xf>
    <xf numFmtId="181" fontId="14" fillId="0" borderId="169" xfId="2" applyNumberFormat="1" applyFont="1" applyBorder="1" applyAlignment="1">
      <alignment horizontal="center" vertical="center"/>
    </xf>
    <xf numFmtId="181" fontId="14" fillId="0" borderId="24" xfId="2" applyNumberFormat="1" applyFont="1" applyBorder="1" applyAlignment="1">
      <alignment horizontal="center" vertical="center"/>
    </xf>
    <xf numFmtId="181" fontId="14" fillId="0" borderId="197" xfId="2" applyNumberFormat="1" applyFont="1" applyBorder="1" applyAlignment="1">
      <alignment horizontal="center" vertical="center"/>
    </xf>
    <xf numFmtId="177" fontId="14" fillId="0" borderId="174" xfId="1" applyNumberFormat="1" applyFont="1" applyBorder="1" applyAlignment="1">
      <alignment horizontal="center" vertical="center"/>
    </xf>
    <xf numFmtId="38" fontId="14" fillId="0" borderId="0" xfId="1" applyNumberFormat="1" applyFont="1" applyAlignment="1">
      <alignment horizontal="center" vertical="center"/>
    </xf>
    <xf numFmtId="181" fontId="14" fillId="5" borderId="62" xfId="2" applyNumberFormat="1" applyFont="1" applyFill="1" applyBorder="1" applyAlignment="1">
      <alignment horizontal="center" vertical="center"/>
    </xf>
    <xf numFmtId="181" fontId="14" fillId="5" borderId="94" xfId="2" applyNumberFormat="1" applyFont="1" applyFill="1" applyBorder="1" applyAlignment="1">
      <alignment horizontal="center" vertical="center"/>
    </xf>
    <xf numFmtId="177" fontId="14" fillId="5" borderId="144" xfId="2" applyNumberFormat="1" applyFont="1" applyFill="1" applyBorder="1" applyAlignment="1">
      <alignment horizontal="center" vertical="center"/>
    </xf>
    <xf numFmtId="177" fontId="14" fillId="5" borderId="143" xfId="1" applyNumberFormat="1" applyFont="1" applyFill="1" applyBorder="1" applyAlignment="1">
      <alignment horizontal="center" vertical="center"/>
    </xf>
    <xf numFmtId="177" fontId="14" fillId="0" borderId="144" xfId="1" applyNumberFormat="1" applyFont="1" applyFill="1" applyBorder="1" applyAlignment="1">
      <alignment horizontal="center" vertical="center"/>
    </xf>
    <xf numFmtId="177" fontId="14" fillId="0" borderId="62" xfId="1" applyNumberFormat="1" applyFont="1" applyFill="1" applyBorder="1" applyAlignment="1">
      <alignment horizontal="center" vertical="center"/>
    </xf>
    <xf numFmtId="177" fontId="14" fillId="5" borderId="133" xfId="1" applyNumberFormat="1" applyFont="1" applyFill="1" applyBorder="1" applyAlignment="1">
      <alignment horizontal="center" vertical="center"/>
    </xf>
    <xf numFmtId="177" fontId="14" fillId="5" borderId="180" xfId="1" applyNumberFormat="1" applyFont="1" applyFill="1" applyBorder="1" applyAlignment="1">
      <alignment vertical="center"/>
    </xf>
    <xf numFmtId="177" fontId="14" fillId="0" borderId="178" xfId="1" applyNumberFormat="1" applyFont="1" applyFill="1" applyBorder="1" applyAlignment="1">
      <alignment horizontal="center" vertical="center"/>
    </xf>
    <xf numFmtId="177" fontId="14" fillId="5" borderId="109" xfId="1" applyNumberFormat="1" applyFont="1" applyFill="1" applyBorder="1" applyAlignment="1">
      <alignment horizontal="center" vertical="center"/>
    </xf>
    <xf numFmtId="177" fontId="14" fillId="5" borderId="173" xfId="1" applyNumberFormat="1" applyFont="1" applyFill="1" applyBorder="1" applyAlignment="1">
      <alignment vertical="center"/>
    </xf>
    <xf numFmtId="181" fontId="14" fillId="0" borderId="172" xfId="2" applyNumberFormat="1" applyFont="1" applyFill="1" applyBorder="1" applyAlignment="1">
      <alignment horizontal="center" vertical="center"/>
    </xf>
    <xf numFmtId="181" fontId="14" fillId="5" borderId="84" xfId="2" applyNumberFormat="1" applyFont="1" applyFill="1" applyBorder="1" applyAlignment="1">
      <alignment horizontal="center" vertical="center"/>
    </xf>
    <xf numFmtId="181" fontId="14" fillId="5" borderId="98" xfId="2" applyNumberFormat="1" applyFont="1" applyFill="1" applyBorder="1" applyAlignment="1">
      <alignment horizontal="center" vertical="center"/>
    </xf>
    <xf numFmtId="177" fontId="14" fillId="0" borderId="169" xfId="1" applyNumberFormat="1" applyFont="1" applyFill="1" applyBorder="1" applyAlignment="1">
      <alignment horizontal="center" vertical="center"/>
    </xf>
    <xf numFmtId="177" fontId="14" fillId="0" borderId="24" xfId="1" applyNumberFormat="1" applyFont="1" applyFill="1" applyBorder="1" applyAlignment="1">
      <alignment horizontal="center" vertical="center"/>
    </xf>
    <xf numFmtId="0" fontId="14" fillId="0" borderId="190" xfId="1" applyFont="1" applyBorder="1" applyAlignment="1">
      <alignment horizontal="center" vertical="center"/>
    </xf>
    <xf numFmtId="177" fontId="14" fillId="0" borderId="164" xfId="2" applyNumberFormat="1" applyFont="1" applyBorder="1" applyAlignment="1">
      <alignment horizontal="center" vertical="center"/>
    </xf>
    <xf numFmtId="181" fontId="14" fillId="0" borderId="164" xfId="2" applyNumberFormat="1" applyFont="1" applyBorder="1" applyAlignment="1">
      <alignment horizontal="center" vertical="center"/>
    </xf>
    <xf numFmtId="181" fontId="14" fillId="0" borderId="118" xfId="2" applyNumberFormat="1" applyFont="1" applyBorder="1" applyAlignment="1">
      <alignment horizontal="center" vertical="center"/>
    </xf>
    <xf numFmtId="177" fontId="14" fillId="5" borderId="164" xfId="1" applyNumberFormat="1" applyFont="1" applyFill="1" applyBorder="1" applyAlignment="1">
      <alignment horizontal="center" vertical="center"/>
    </xf>
    <xf numFmtId="177" fontId="14" fillId="5" borderId="118" xfId="1" applyNumberFormat="1" applyFont="1" applyFill="1" applyBorder="1" applyAlignment="1">
      <alignment horizontal="center" vertical="center"/>
    </xf>
    <xf numFmtId="177" fontId="14" fillId="5" borderId="188" xfId="1" applyNumberFormat="1" applyFont="1" applyFill="1" applyBorder="1" applyAlignment="1">
      <alignment horizontal="center" vertical="center"/>
    </xf>
    <xf numFmtId="0" fontId="14" fillId="0" borderId="187" xfId="1" applyFont="1" applyBorder="1" applyAlignment="1">
      <alignment horizontal="center" vertical="center"/>
    </xf>
    <xf numFmtId="0" fontId="14" fillId="0" borderId="186" xfId="1" applyFont="1" applyBorder="1" applyAlignment="1">
      <alignment horizontal="center" vertical="center"/>
    </xf>
    <xf numFmtId="0" fontId="14" fillId="0" borderId="108" xfId="1" applyFont="1" applyBorder="1" applyAlignment="1">
      <alignment horizontal="left" vertical="center"/>
    </xf>
    <xf numFmtId="0" fontId="14" fillId="0" borderId="42" xfId="1" applyFont="1" applyBorder="1" applyAlignment="1">
      <alignment horizontal="left" vertical="center"/>
    </xf>
    <xf numFmtId="0" fontId="14" fillId="0" borderId="110" xfId="1" applyFont="1" applyBorder="1" applyAlignment="1">
      <alignment horizontal="left" vertical="center"/>
    </xf>
    <xf numFmtId="0" fontId="14" fillId="5" borderId="108" xfId="1" applyFont="1" applyFill="1" applyBorder="1" applyAlignment="1">
      <alignment horizontal="center" vertical="center"/>
    </xf>
    <xf numFmtId="0" fontId="14" fillId="5" borderId="110" xfId="1" applyFont="1" applyFill="1" applyBorder="1" applyAlignment="1">
      <alignment horizontal="center" vertical="center"/>
    </xf>
    <xf numFmtId="0" fontId="14" fillId="5" borderId="45" xfId="1" applyFont="1" applyFill="1" applyBorder="1" applyAlignment="1">
      <alignment horizontal="center" vertical="center"/>
    </xf>
    <xf numFmtId="0" fontId="14" fillId="5" borderId="96" xfId="1" applyFont="1" applyFill="1" applyBorder="1" applyAlignment="1">
      <alignment horizontal="center" vertical="center"/>
    </xf>
    <xf numFmtId="38" fontId="14" fillId="0" borderId="95" xfId="2" applyFont="1" applyFill="1" applyBorder="1" applyAlignment="1">
      <alignment horizontal="center" vertical="center"/>
    </xf>
    <xf numFmtId="38" fontId="14" fillId="0" borderId="45" xfId="2" applyFont="1" applyFill="1" applyBorder="1" applyAlignment="1">
      <alignment horizontal="center" vertical="center"/>
    </xf>
    <xf numFmtId="38" fontId="14" fillId="0" borderId="108" xfId="2" applyFont="1" applyFill="1" applyBorder="1" applyAlignment="1">
      <alignment horizontal="center" vertical="center"/>
    </xf>
    <xf numFmtId="38" fontId="14" fillId="0" borderId="96" xfId="2" applyFont="1" applyFill="1" applyBorder="1" applyAlignment="1">
      <alignment horizontal="center" vertical="center"/>
    </xf>
    <xf numFmtId="0" fontId="24" fillId="0" borderId="131" xfId="1" applyFont="1" applyBorder="1" applyAlignment="1">
      <alignment vertical="center"/>
    </xf>
    <xf numFmtId="0" fontId="24" fillId="0" borderId="0" xfId="1" applyFont="1" applyBorder="1" applyAlignment="1">
      <alignment vertical="center"/>
    </xf>
    <xf numFmtId="0" fontId="24" fillId="0" borderId="133" xfId="1" applyFont="1" applyBorder="1" applyAlignment="1">
      <alignment vertical="center"/>
    </xf>
    <xf numFmtId="0" fontId="14" fillId="5" borderId="131" xfId="1" applyFont="1" applyFill="1" applyBorder="1" applyAlignment="1">
      <alignment horizontal="center" vertical="center"/>
    </xf>
    <xf numFmtId="0" fontId="14" fillId="5" borderId="133" xfId="1" applyFont="1" applyFill="1" applyBorder="1" applyAlignment="1">
      <alignment horizontal="center" vertical="center"/>
    </xf>
    <xf numFmtId="0" fontId="14" fillId="5" borderId="100" xfId="1" applyFont="1" applyFill="1" applyBorder="1" applyAlignment="1">
      <alignment horizontal="center" vertical="center"/>
    </xf>
    <xf numFmtId="0" fontId="14" fillId="5" borderId="21" xfId="1" applyFont="1" applyFill="1" applyBorder="1" applyAlignment="1">
      <alignment horizontal="center" vertical="center"/>
    </xf>
    <xf numFmtId="0" fontId="14" fillId="0" borderId="236" xfId="1" applyFont="1" applyBorder="1" applyAlignment="1">
      <alignment horizontal="center" vertical="center"/>
    </xf>
    <xf numFmtId="0" fontId="14" fillId="0" borderId="99" xfId="1" applyFont="1" applyFill="1" applyBorder="1" applyAlignment="1">
      <alignment horizontal="center" vertical="center"/>
    </xf>
    <xf numFmtId="0" fontId="14" fillId="0" borderId="84" xfId="1" applyFont="1" applyFill="1" applyBorder="1" applyAlignment="1">
      <alignment horizontal="center" vertical="center"/>
    </xf>
    <xf numFmtId="0" fontId="14" fillId="0" borderId="98" xfId="1" applyFont="1" applyFill="1" applyBorder="1" applyAlignment="1">
      <alignment horizontal="center" vertical="center"/>
    </xf>
    <xf numFmtId="0" fontId="14" fillId="0" borderId="25" xfId="1" applyFont="1" applyBorder="1" applyAlignment="1">
      <alignment horizontal="center" vertical="center"/>
    </xf>
    <xf numFmtId="0" fontId="14" fillId="5" borderId="62" xfId="1" applyFont="1" applyFill="1" applyBorder="1" applyAlignment="1">
      <alignment horizontal="center" vertical="center"/>
    </xf>
    <xf numFmtId="0" fontId="14" fillId="5" borderId="94" xfId="1" applyFont="1" applyFill="1" applyBorder="1" applyAlignment="1">
      <alignment horizontal="center" vertical="center"/>
    </xf>
    <xf numFmtId="0" fontId="14" fillId="0" borderId="54" xfId="1" applyFont="1" applyBorder="1" applyAlignment="1">
      <alignment horizontal="center" vertical="center"/>
    </xf>
    <xf numFmtId="0" fontId="14" fillId="5" borderId="162" xfId="1" applyFont="1" applyFill="1" applyBorder="1" applyAlignment="1">
      <alignment horizontal="center" vertical="center"/>
    </xf>
    <xf numFmtId="0" fontId="14" fillId="5" borderId="145" xfId="1" applyFont="1" applyFill="1" applyBorder="1" applyAlignment="1">
      <alignment horizontal="center" vertical="center"/>
    </xf>
    <xf numFmtId="0" fontId="14" fillId="5" borderId="103" xfId="1" applyFont="1" applyFill="1" applyBorder="1" applyAlignment="1">
      <alignment horizontal="center" vertical="center"/>
    </xf>
    <xf numFmtId="0" fontId="14" fillId="5" borderId="104" xfId="1" applyFont="1" applyFill="1" applyBorder="1" applyAlignment="1">
      <alignment horizontal="center" vertical="center"/>
    </xf>
    <xf numFmtId="0" fontId="14" fillId="5" borderId="139" xfId="1" applyFont="1" applyFill="1" applyBorder="1" applyAlignment="1">
      <alignment vertical="center"/>
    </xf>
    <xf numFmtId="0" fontId="14" fillId="5" borderId="18" xfId="1" applyFont="1" applyFill="1" applyBorder="1" applyAlignment="1">
      <alignment vertical="center"/>
    </xf>
    <xf numFmtId="0" fontId="14" fillId="8" borderId="81" xfId="1" applyFont="1" applyFill="1" applyBorder="1" applyAlignment="1">
      <alignment horizontal="center" vertical="center"/>
    </xf>
    <xf numFmtId="0" fontId="14" fillId="8" borderId="105" xfId="1" applyFont="1" applyFill="1" applyBorder="1" applyAlignment="1">
      <alignment horizontal="center" vertical="center"/>
    </xf>
    <xf numFmtId="0" fontId="14" fillId="8" borderId="111" xfId="1" applyFont="1" applyFill="1" applyBorder="1" applyAlignment="1">
      <alignment horizontal="center" vertical="center"/>
    </xf>
    <xf numFmtId="0" fontId="14" fillId="9" borderId="81" xfId="1" applyFont="1" applyFill="1" applyBorder="1" applyAlignment="1">
      <alignment horizontal="center" vertical="center"/>
    </xf>
    <xf numFmtId="0" fontId="14" fillId="9" borderId="105" xfId="1" applyFont="1" applyFill="1" applyBorder="1" applyAlignment="1">
      <alignment horizontal="center" vertical="center"/>
    </xf>
    <xf numFmtId="0" fontId="14" fillId="9" borderId="111" xfId="1" applyFont="1" applyFill="1" applyBorder="1" applyAlignment="1">
      <alignment horizontal="center" vertical="center"/>
    </xf>
    <xf numFmtId="0" fontId="14" fillId="10" borderId="81" xfId="1" applyFont="1" applyFill="1" applyBorder="1" applyAlignment="1">
      <alignment horizontal="center" vertical="center"/>
    </xf>
    <xf numFmtId="0" fontId="14" fillId="10" borderId="105" xfId="1" applyFont="1" applyFill="1" applyBorder="1" applyAlignment="1">
      <alignment horizontal="center" vertical="center"/>
    </xf>
    <xf numFmtId="0" fontId="14" fillId="10" borderId="111" xfId="1" applyFont="1" applyFill="1" applyBorder="1" applyAlignment="1">
      <alignment horizontal="center" vertical="center"/>
    </xf>
    <xf numFmtId="0" fontId="14" fillId="10" borderId="80" xfId="1" applyFont="1" applyFill="1" applyBorder="1" applyAlignment="1">
      <alignment horizontal="center" vertical="center"/>
    </xf>
    <xf numFmtId="0" fontId="14" fillId="0" borderId="0" xfId="1" applyFont="1" applyBorder="1" applyAlignment="1">
      <alignment vertical="center" wrapText="1"/>
    </xf>
    <xf numFmtId="0" fontId="13" fillId="0" borderId="0" xfId="1" applyFont="1" applyBorder="1" applyAlignment="1">
      <alignment vertical="center"/>
    </xf>
    <xf numFmtId="179" fontId="14" fillId="0" borderId="0" xfId="1" applyNumberFormat="1" applyFont="1" applyBorder="1" applyAlignment="1">
      <alignment horizontal="center" vertical="center"/>
    </xf>
    <xf numFmtId="38" fontId="14" fillId="0" borderId="67" xfId="2" applyFont="1" applyBorder="1" applyAlignment="1">
      <alignment vertical="center"/>
    </xf>
    <xf numFmtId="0" fontId="14" fillId="0" borderId="237" xfId="1" applyFont="1" applyBorder="1" applyAlignment="1">
      <alignment horizontal="center" vertical="center"/>
    </xf>
    <xf numFmtId="0" fontId="14" fillId="0" borderId="156" xfId="1" applyFont="1" applyBorder="1" applyAlignment="1">
      <alignment horizontal="center" vertical="center"/>
    </xf>
    <xf numFmtId="0" fontId="14" fillId="0" borderId="156" xfId="1" applyFont="1" applyBorder="1" applyAlignment="1">
      <alignment vertical="center" wrapText="1"/>
    </xf>
    <xf numFmtId="0" fontId="14" fillId="0" borderId="155" xfId="1" applyFont="1" applyBorder="1" applyAlignment="1">
      <alignment horizontal="left" vertical="center"/>
    </xf>
    <xf numFmtId="179" fontId="14" fillId="0" borderId="154" xfId="1" applyNumberFormat="1" applyFont="1" applyBorder="1" applyAlignment="1">
      <alignment horizontal="center" vertical="center"/>
    </xf>
    <xf numFmtId="0" fontId="14" fillId="0" borderId="153" xfId="1" applyFont="1" applyBorder="1" applyAlignment="1">
      <alignment vertical="center"/>
    </xf>
    <xf numFmtId="38" fontId="14" fillId="0" borderId="195" xfId="2" applyFont="1" applyBorder="1" applyAlignment="1">
      <alignment vertical="center"/>
    </xf>
    <xf numFmtId="0" fontId="14" fillId="0" borderId="80" xfId="1" applyFont="1" applyBorder="1" applyAlignment="1">
      <alignment horizontal="center" vertical="center"/>
    </xf>
    <xf numFmtId="0" fontId="14" fillId="0" borderId="82" xfId="1" applyFont="1" applyBorder="1" applyAlignment="1">
      <alignment horizontal="center" vertical="center"/>
    </xf>
    <xf numFmtId="0" fontId="14" fillId="0" borderId="238" xfId="1" applyFont="1" applyBorder="1" applyAlignment="1">
      <alignment vertical="center" wrapText="1"/>
    </xf>
    <xf numFmtId="177" fontId="14" fillId="0" borderId="152" xfId="1" applyNumberFormat="1" applyFont="1" applyFill="1" applyBorder="1" applyAlignment="1">
      <alignment vertical="center"/>
    </xf>
    <xf numFmtId="177" fontId="14" fillId="0" borderId="112" xfId="1" applyNumberFormat="1" applyFont="1" applyFill="1" applyBorder="1" applyAlignment="1">
      <alignment vertical="center"/>
    </xf>
    <xf numFmtId="177" fontId="14" fillId="0" borderId="124" xfId="1" applyNumberFormat="1" applyFont="1" applyFill="1" applyBorder="1" applyAlignment="1">
      <alignment vertical="center"/>
    </xf>
    <xf numFmtId="177" fontId="14" fillId="0" borderId="152" xfId="1" applyNumberFormat="1" applyFont="1" applyBorder="1" applyAlignment="1">
      <alignment vertical="center"/>
    </xf>
    <xf numFmtId="177" fontId="14" fillId="0" borderId="112" xfId="1" applyNumberFormat="1" applyFont="1" applyBorder="1" applyAlignment="1">
      <alignment vertical="center"/>
    </xf>
    <xf numFmtId="0" fontId="14" fillId="5" borderId="124" xfId="1" applyFont="1" applyFill="1" applyBorder="1" applyAlignment="1">
      <alignment horizontal="center" vertical="center"/>
    </xf>
    <xf numFmtId="0" fontId="14" fillId="5" borderId="151" xfId="1" applyFont="1" applyFill="1" applyBorder="1" applyAlignment="1">
      <alignment horizontal="center" vertical="center"/>
    </xf>
    <xf numFmtId="180" fontId="14" fillId="8" borderId="152" xfId="1" applyNumberFormat="1" applyFont="1" applyFill="1" applyBorder="1" applyAlignment="1">
      <alignment vertical="center"/>
    </xf>
    <xf numFmtId="180" fontId="14" fillId="8" borderId="112" xfId="1" applyNumberFormat="1" applyFont="1" applyFill="1" applyBorder="1" applyAlignment="1">
      <alignment vertical="center"/>
    </xf>
    <xf numFmtId="180" fontId="14" fillId="9" borderId="124" xfId="1" applyNumberFormat="1" applyFont="1" applyFill="1" applyBorder="1" applyAlignment="1">
      <alignment vertical="center"/>
    </xf>
    <xf numFmtId="180" fontId="14" fillId="10" borderId="124" xfId="1" applyNumberFormat="1" applyFont="1" applyFill="1" applyBorder="1" applyAlignment="1">
      <alignment vertical="center"/>
    </xf>
    <xf numFmtId="180" fontId="14" fillId="0" borderId="152" xfId="1" applyNumberFormat="1" applyFont="1" applyBorder="1" applyAlignment="1">
      <alignment vertical="center"/>
    </xf>
    <xf numFmtId="180" fontId="14" fillId="0" borderId="112" xfId="1" applyNumberFormat="1" applyFont="1" applyBorder="1" applyAlignment="1">
      <alignment vertical="center"/>
    </xf>
    <xf numFmtId="180" fontId="14" fillId="5" borderId="124" xfId="1" applyNumberFormat="1" applyFont="1" applyFill="1" applyBorder="1" applyAlignment="1">
      <alignment horizontal="center" vertical="center"/>
    </xf>
    <xf numFmtId="180" fontId="14" fillId="5" borderId="151" xfId="1" applyNumberFormat="1" applyFont="1" applyFill="1" applyBorder="1" applyAlignment="1">
      <alignment horizontal="center" vertical="center"/>
    </xf>
    <xf numFmtId="177" fontId="14" fillId="8" borderId="152" xfId="1" applyNumberFormat="1" applyFont="1" applyFill="1" applyBorder="1" applyAlignment="1">
      <alignment vertical="center"/>
    </xf>
    <xf numFmtId="177" fontId="14" fillId="8" borderId="112" xfId="1" applyNumberFormat="1" applyFont="1" applyFill="1" applyBorder="1" applyAlignment="1">
      <alignment vertical="center"/>
    </xf>
    <xf numFmtId="177" fontId="14" fillId="9" borderId="124" xfId="1" applyNumberFormat="1" applyFont="1" applyFill="1" applyBorder="1" applyAlignment="1">
      <alignment vertical="center"/>
    </xf>
    <xf numFmtId="177" fontId="14" fillId="10" borderId="124" xfId="1" applyNumberFormat="1" applyFont="1" applyFill="1" applyBorder="1" applyAlignment="1">
      <alignment vertical="center"/>
    </xf>
    <xf numFmtId="0" fontId="14" fillId="5" borderId="152" xfId="1" applyFont="1" applyFill="1" applyBorder="1" applyAlignment="1">
      <alignment horizontal="center" vertical="center"/>
    </xf>
    <xf numFmtId="0" fontId="14" fillId="5" borderId="112" xfId="1" applyFont="1" applyFill="1" applyBorder="1" applyAlignment="1">
      <alignment horizontal="center" vertical="center"/>
    </xf>
    <xf numFmtId="0" fontId="14" fillId="0" borderId="150" xfId="1" applyFont="1" applyBorder="1" applyAlignment="1">
      <alignment vertical="center"/>
    </xf>
    <xf numFmtId="38" fontId="14" fillId="0" borderId="200" xfId="2" applyFont="1" applyBorder="1" applyAlignment="1">
      <alignment vertical="center"/>
    </xf>
    <xf numFmtId="0" fontId="14" fillId="0" borderId="199" xfId="1" applyFont="1" applyBorder="1" applyAlignment="1">
      <alignment horizontal="center" vertical="center"/>
    </xf>
    <xf numFmtId="0" fontId="14" fillId="0" borderId="184" xfId="1" applyFont="1" applyBorder="1" applyAlignment="1">
      <alignment horizontal="center" vertical="center"/>
    </xf>
    <xf numFmtId="0" fontId="14" fillId="0" borderId="239" xfId="1" applyFont="1" applyBorder="1" applyAlignment="1">
      <alignment horizontal="center" vertical="center"/>
    </xf>
    <xf numFmtId="177" fontId="14" fillId="5" borderId="95" xfId="1" applyNumberFormat="1" applyFont="1" applyFill="1" applyBorder="1" applyAlignment="1">
      <alignment horizontal="center" vertical="center"/>
    </xf>
    <xf numFmtId="177" fontId="14" fillId="5" borderId="45" xfId="1" applyNumberFormat="1" applyFont="1" applyFill="1" applyBorder="1" applyAlignment="1">
      <alignment horizontal="center" vertical="center"/>
    </xf>
    <xf numFmtId="177" fontId="14" fillId="5" borderId="41" xfId="1" applyNumberFormat="1" applyFont="1" applyFill="1" applyBorder="1" applyAlignment="1">
      <alignment horizontal="center" vertical="center"/>
    </xf>
    <xf numFmtId="179" fontId="14" fillId="5" borderId="95" xfId="1" applyNumberFormat="1" applyFont="1" applyFill="1" applyBorder="1" applyAlignment="1">
      <alignment horizontal="center" vertical="center"/>
    </xf>
    <xf numFmtId="179" fontId="14" fillId="5" borderId="45" xfId="1" applyNumberFormat="1" applyFont="1" applyFill="1" applyBorder="1" applyAlignment="1">
      <alignment horizontal="center" vertical="center"/>
    </xf>
    <xf numFmtId="179" fontId="14" fillId="5" borderId="41" xfId="1" applyNumberFormat="1" applyFont="1" applyFill="1" applyBorder="1" applyAlignment="1">
      <alignment horizontal="center" vertical="center"/>
    </xf>
    <xf numFmtId="179" fontId="14" fillId="5" borderId="96" xfId="1" applyNumberFormat="1" applyFont="1" applyFill="1" applyBorder="1" applyAlignment="1">
      <alignment horizontal="center" vertical="center"/>
    </xf>
    <xf numFmtId="180" fontId="14" fillId="5" borderId="95" xfId="1" applyNumberFormat="1" applyFont="1" applyFill="1" applyBorder="1" applyAlignment="1">
      <alignment horizontal="center" vertical="center"/>
    </xf>
    <xf numFmtId="180" fontId="14" fillId="5" borderId="45" xfId="1" applyNumberFormat="1" applyFont="1" applyFill="1" applyBorder="1" applyAlignment="1">
      <alignment horizontal="center" vertical="center"/>
    </xf>
    <xf numFmtId="180" fontId="14" fillId="9" borderId="41" xfId="1" applyNumberFormat="1" applyFont="1" applyFill="1" applyBorder="1" applyAlignment="1">
      <alignment vertical="center"/>
    </xf>
    <xf numFmtId="180" fontId="14" fillId="5" borderId="41" xfId="1" applyNumberFormat="1" applyFont="1" applyFill="1" applyBorder="1" applyAlignment="1">
      <alignment vertical="center"/>
    </xf>
    <xf numFmtId="180" fontId="14" fillId="0" borderId="95" xfId="1" applyNumberFormat="1" applyFont="1" applyBorder="1" applyAlignment="1">
      <alignment vertical="center"/>
    </xf>
    <xf numFmtId="180" fontId="14" fillId="0" borderId="45" xfId="1" applyNumberFormat="1" applyFont="1" applyBorder="1" applyAlignment="1">
      <alignment vertical="center"/>
    </xf>
    <xf numFmtId="180" fontId="14" fillId="5" borderId="96" xfId="1" applyNumberFormat="1" applyFont="1" applyFill="1" applyBorder="1" applyAlignment="1">
      <alignment vertical="center"/>
    </xf>
    <xf numFmtId="180" fontId="14" fillId="0" borderId="111" xfId="1" applyNumberFormat="1" applyFont="1" applyBorder="1" applyAlignment="1">
      <alignment vertical="center"/>
    </xf>
    <xf numFmtId="180" fontId="14" fillId="0" borderId="81" xfId="1" applyNumberFormat="1" applyFont="1" applyBorder="1" applyAlignment="1">
      <alignment vertical="center"/>
    </xf>
    <xf numFmtId="177" fontId="14" fillId="5" borderId="41" xfId="1" applyNumberFormat="1" applyFont="1" applyFill="1" applyBorder="1" applyAlignment="1">
      <alignment vertical="center"/>
    </xf>
    <xf numFmtId="177" fontId="14" fillId="5" borderId="95" xfId="1" applyNumberFormat="1" applyFont="1" applyFill="1" applyBorder="1" applyAlignment="1">
      <alignment vertical="center"/>
    </xf>
    <xf numFmtId="177" fontId="14" fillId="5" borderId="96" xfId="1" applyNumberFormat="1" applyFont="1" applyFill="1" applyBorder="1" applyAlignment="1">
      <alignment vertical="center"/>
    </xf>
    <xf numFmtId="0" fontId="14" fillId="5" borderId="95" xfId="1" applyFont="1" applyFill="1" applyBorder="1" applyAlignment="1">
      <alignment horizontal="center" vertical="center"/>
    </xf>
    <xf numFmtId="0" fontId="14" fillId="9" borderId="45" xfId="1" applyFont="1" applyFill="1" applyBorder="1" applyAlignment="1">
      <alignment horizontal="center" vertical="center"/>
    </xf>
    <xf numFmtId="0" fontId="14" fillId="9" borderId="141" xfId="1" applyFont="1" applyFill="1" applyBorder="1" applyAlignment="1">
      <alignment vertical="center"/>
    </xf>
    <xf numFmtId="180" fontId="14" fillId="0" borderId="46" xfId="1" applyNumberFormat="1" applyFont="1" applyBorder="1" applyAlignment="1">
      <alignment vertical="center"/>
    </xf>
    <xf numFmtId="0" fontId="14" fillId="7" borderId="45" xfId="1" applyFont="1" applyFill="1" applyBorder="1" applyAlignment="1">
      <alignment horizontal="center" vertical="center"/>
    </xf>
    <xf numFmtId="0" fontId="14" fillId="7" borderId="140" xfId="1" applyFont="1" applyFill="1" applyBorder="1" applyAlignment="1">
      <alignment horizontal="center" vertical="center"/>
    </xf>
    <xf numFmtId="0" fontId="13" fillId="0" borderId="239" xfId="1" applyFont="1" applyBorder="1" applyAlignment="1">
      <alignment vertical="center" shrinkToFit="1"/>
    </xf>
    <xf numFmtId="177" fontId="14" fillId="0" borderId="54" xfId="1" applyNumberFormat="1" applyFont="1" applyFill="1" applyBorder="1" applyAlignment="1">
      <alignment horizontal="center" vertical="center"/>
    </xf>
    <xf numFmtId="177" fontId="14" fillId="0" borderId="143" xfId="1" applyNumberFormat="1" applyFont="1" applyFill="1" applyBorder="1" applyAlignment="1">
      <alignment horizontal="center" vertical="center"/>
    </xf>
    <xf numFmtId="0" fontId="14" fillId="0" borderId="143" xfId="1" applyFont="1" applyBorder="1" applyAlignment="1">
      <alignment horizontal="center" vertical="center"/>
    </xf>
    <xf numFmtId="180" fontId="14" fillId="0" borderId="144" xfId="1" applyNumberFormat="1" applyFont="1" applyFill="1" applyBorder="1" applyAlignment="1">
      <alignment horizontal="center" vertical="center"/>
    </xf>
    <xf numFmtId="180" fontId="14" fillId="0" borderId="54" xfId="1" applyNumberFormat="1" applyFont="1" applyFill="1" applyBorder="1" applyAlignment="1">
      <alignment horizontal="center" vertical="center"/>
    </xf>
    <xf numFmtId="180" fontId="14" fillId="0" borderId="143" xfId="1" applyNumberFormat="1" applyFont="1" applyFill="1" applyBorder="1" applyAlignment="1">
      <alignment horizontal="center" vertical="center"/>
    </xf>
    <xf numFmtId="180" fontId="14" fillId="0" borderId="54" xfId="1" applyNumberFormat="1" applyFont="1" applyBorder="1" applyAlignment="1">
      <alignment horizontal="center" vertical="center"/>
    </xf>
    <xf numFmtId="180" fontId="14" fillId="0" borderId="143" xfId="1" applyNumberFormat="1" applyFont="1" applyBorder="1" applyAlignment="1">
      <alignment horizontal="center" vertical="center"/>
    </xf>
    <xf numFmtId="0" fontId="14" fillId="0" borderId="144" xfId="1" applyFont="1" applyFill="1" applyBorder="1" applyAlignment="1">
      <alignment horizontal="center" vertical="center"/>
    </xf>
    <xf numFmtId="0" fontId="14" fillId="0" borderId="54" xfId="1" applyFont="1" applyFill="1" applyBorder="1" applyAlignment="1">
      <alignment horizontal="center" vertical="center"/>
    </xf>
    <xf numFmtId="179" fontId="14" fillId="0" borderId="54" xfId="1" applyNumberFormat="1" applyFont="1" applyFill="1" applyBorder="1" applyAlignment="1">
      <alignment horizontal="center" vertical="center"/>
    </xf>
    <xf numFmtId="179" fontId="14" fillId="0" borderId="143" xfId="1" applyNumberFormat="1" applyFont="1" applyFill="1" applyBorder="1" applyAlignment="1">
      <alignment horizontal="center" vertical="center"/>
    </xf>
    <xf numFmtId="0" fontId="14" fillId="9" borderId="54" xfId="1" applyFont="1" applyFill="1" applyBorder="1" applyAlignment="1">
      <alignment horizontal="center" vertical="center"/>
    </xf>
    <xf numFmtId="0" fontId="14" fillId="9" borderId="142" xfId="1" applyFont="1" applyFill="1" applyBorder="1" applyAlignment="1">
      <alignment vertical="center"/>
    </xf>
    <xf numFmtId="180" fontId="14" fillId="10" borderId="41" xfId="1" applyNumberFormat="1" applyFont="1" applyFill="1" applyBorder="1" applyAlignment="1">
      <alignment vertical="center"/>
    </xf>
    <xf numFmtId="0" fontId="14" fillId="10" borderId="45" xfId="1" applyFont="1" applyFill="1" applyBorder="1" applyAlignment="1">
      <alignment horizontal="center" vertical="center"/>
    </xf>
    <xf numFmtId="0" fontId="14" fillId="10" borderId="141" xfId="1" applyFont="1" applyFill="1" applyBorder="1" applyAlignment="1">
      <alignment vertical="center"/>
    </xf>
    <xf numFmtId="0" fontId="14" fillId="10" borderId="54" xfId="1" applyFont="1" applyFill="1" applyBorder="1" applyAlignment="1">
      <alignment horizontal="center" vertical="center"/>
    </xf>
    <xf numFmtId="0" fontId="14" fillId="10" borderId="142" xfId="1" applyFont="1" applyFill="1" applyBorder="1" applyAlignment="1">
      <alignment vertical="center"/>
    </xf>
    <xf numFmtId="0" fontId="13" fillId="0" borderId="240" xfId="1" applyFont="1" applyBorder="1" applyAlignment="1">
      <alignment vertical="center" shrinkToFit="1"/>
    </xf>
    <xf numFmtId="177" fontId="14" fillId="0" borderId="139" xfId="1" applyNumberFormat="1" applyFont="1" applyFill="1" applyBorder="1" applyAlignment="1">
      <alignment horizontal="center" vertical="center"/>
    </xf>
    <xf numFmtId="177" fontId="14" fillId="0" borderId="18" xfId="1" applyNumberFormat="1" applyFont="1" applyFill="1" applyBorder="1" applyAlignment="1">
      <alignment horizontal="center" vertical="center"/>
    </xf>
    <xf numFmtId="177" fontId="14" fillId="0" borderId="138" xfId="1" applyNumberFormat="1" applyFont="1" applyFill="1" applyBorder="1" applyAlignment="1">
      <alignment horizontal="center" vertical="center"/>
    </xf>
    <xf numFmtId="0" fontId="14" fillId="0" borderId="18" xfId="1" applyFont="1" applyBorder="1" applyAlignment="1">
      <alignment horizontal="center" vertical="center"/>
    </xf>
    <xf numFmtId="0" fontId="14" fillId="0" borderId="138" xfId="1" applyFont="1" applyBorder="1" applyAlignment="1">
      <alignment horizontal="center" vertical="center"/>
    </xf>
    <xf numFmtId="180" fontId="14" fillId="0" borderId="139" xfId="1" applyNumberFormat="1" applyFont="1" applyFill="1" applyBorder="1" applyAlignment="1">
      <alignment horizontal="center" vertical="center"/>
    </xf>
    <xf numFmtId="180" fontId="14" fillId="0" borderId="18" xfId="1" applyNumberFormat="1" applyFont="1" applyFill="1" applyBorder="1" applyAlignment="1">
      <alignment horizontal="center" vertical="center"/>
    </xf>
    <xf numFmtId="180" fontId="14" fillId="0" borderId="138" xfId="1" applyNumberFormat="1" applyFont="1" applyFill="1" applyBorder="1" applyAlignment="1">
      <alignment horizontal="center" vertical="center"/>
    </xf>
    <xf numFmtId="180" fontId="14" fillId="0" borderId="18" xfId="1" applyNumberFormat="1" applyFont="1" applyBorder="1" applyAlignment="1">
      <alignment horizontal="center" vertical="center"/>
    </xf>
    <xf numFmtId="180" fontId="14" fillId="0" borderId="138" xfId="1" applyNumberFormat="1" applyFont="1" applyBorder="1" applyAlignment="1">
      <alignment horizontal="center" vertical="center"/>
    </xf>
    <xf numFmtId="179" fontId="14" fillId="0" borderId="139" xfId="1" applyNumberFormat="1" applyFont="1" applyFill="1" applyBorder="1" applyAlignment="1">
      <alignment horizontal="center" vertical="center"/>
    </xf>
    <xf numFmtId="179" fontId="14" fillId="0" borderId="18" xfId="1" applyNumberFormat="1" applyFont="1" applyFill="1" applyBorder="1" applyAlignment="1">
      <alignment horizontal="center" vertical="center"/>
    </xf>
    <xf numFmtId="179" fontId="14" fillId="0" borderId="138" xfId="1" applyNumberFormat="1" applyFont="1" applyFill="1" applyBorder="1" applyAlignment="1">
      <alignment horizontal="center" vertical="center"/>
    </xf>
    <xf numFmtId="179" fontId="14" fillId="0" borderId="18" xfId="1" applyNumberFormat="1" applyFont="1" applyBorder="1" applyAlignment="1">
      <alignment horizontal="center" vertical="center"/>
    </xf>
    <xf numFmtId="179" fontId="14" fillId="0" borderId="138" xfId="1" applyNumberFormat="1" applyFont="1" applyBorder="1" applyAlignment="1">
      <alignment horizontal="center" vertical="center"/>
    </xf>
    <xf numFmtId="0" fontId="14" fillId="0" borderId="139" xfId="1" applyFont="1" applyBorder="1" applyAlignment="1">
      <alignment horizontal="center" vertical="center"/>
    </xf>
    <xf numFmtId="0" fontId="13" fillId="0" borderId="139" xfId="1" applyFont="1" applyBorder="1" applyAlignment="1">
      <alignment vertical="center"/>
    </xf>
    <xf numFmtId="0" fontId="14" fillId="0" borderId="139" xfId="1" applyFont="1" applyFill="1" applyBorder="1" applyAlignment="1">
      <alignment horizontal="center" vertical="center"/>
    </xf>
    <xf numFmtId="0" fontId="14" fillId="0" borderId="241" xfId="1" applyFont="1" applyFill="1" applyBorder="1" applyAlignment="1">
      <alignment vertical="center"/>
    </xf>
    <xf numFmtId="38" fontId="14" fillId="0" borderId="194" xfId="2" applyFont="1" applyBorder="1" applyAlignment="1">
      <alignment vertical="center"/>
    </xf>
    <xf numFmtId="38" fontId="14" fillId="0" borderId="193" xfId="2" applyFont="1" applyBorder="1" applyAlignment="1">
      <alignment horizontal="center" vertical="center"/>
    </xf>
    <xf numFmtId="0" fontId="14" fillId="0" borderId="239" xfId="1" applyFont="1" applyBorder="1" applyAlignment="1">
      <alignment vertical="center" wrapText="1"/>
    </xf>
    <xf numFmtId="177" fontId="14" fillId="5" borderId="99" xfId="1" applyNumberFormat="1" applyFont="1" applyFill="1" applyBorder="1" applyAlignment="1">
      <alignment horizontal="center" vertical="center"/>
    </xf>
    <xf numFmtId="177" fontId="14" fillId="5" borderId="84" xfId="1" applyNumberFormat="1" applyFont="1" applyFill="1" applyBorder="1" applyAlignment="1">
      <alignment horizontal="center" vertical="center"/>
    </xf>
    <xf numFmtId="177" fontId="14" fillId="5" borderId="69" xfId="1" applyNumberFormat="1" applyFont="1" applyFill="1" applyBorder="1" applyAlignment="1">
      <alignment horizontal="center" vertical="center"/>
    </xf>
    <xf numFmtId="177" fontId="14" fillId="5" borderId="98" xfId="1" applyNumberFormat="1" applyFont="1" applyFill="1" applyBorder="1" applyAlignment="1">
      <alignment horizontal="center" vertical="center"/>
    </xf>
    <xf numFmtId="179" fontId="14" fillId="5" borderId="99" xfId="1" applyNumberFormat="1" applyFont="1" applyFill="1" applyBorder="1" applyAlignment="1">
      <alignment horizontal="center" vertical="center"/>
    </xf>
    <xf numFmtId="179" fontId="14" fillId="5" borderId="84" xfId="1" applyNumberFormat="1" applyFont="1" applyFill="1" applyBorder="1" applyAlignment="1">
      <alignment horizontal="center" vertical="center"/>
    </xf>
    <xf numFmtId="179" fontId="14" fillId="5" borderId="69" xfId="1" applyNumberFormat="1" applyFont="1" applyFill="1" applyBorder="1" applyAlignment="1">
      <alignment horizontal="center" vertical="center"/>
    </xf>
    <xf numFmtId="179" fontId="14" fillId="5" borderId="98" xfId="1" applyNumberFormat="1" applyFont="1" applyFill="1" applyBorder="1" applyAlignment="1">
      <alignment horizontal="center" vertical="center"/>
    </xf>
    <xf numFmtId="180" fontId="14" fillId="8" borderId="99" xfId="1" applyNumberFormat="1" applyFont="1" applyFill="1" applyBorder="1" applyAlignment="1">
      <alignment vertical="center"/>
    </xf>
    <xf numFmtId="180" fontId="14" fillId="8" borderId="84" xfId="1" applyNumberFormat="1" applyFont="1" applyFill="1" applyBorder="1" applyAlignment="1">
      <alignment vertical="center"/>
    </xf>
    <xf numFmtId="180" fontId="14" fillId="5" borderId="69" xfId="1" applyNumberFormat="1" applyFont="1" applyFill="1" applyBorder="1" applyAlignment="1">
      <alignment horizontal="center" vertical="center"/>
    </xf>
    <xf numFmtId="180" fontId="14" fillId="5" borderId="98" xfId="1" applyNumberFormat="1" applyFont="1" applyFill="1" applyBorder="1" applyAlignment="1">
      <alignment horizontal="center" vertical="center"/>
    </xf>
    <xf numFmtId="180" fontId="14" fillId="0" borderId="99" xfId="1" applyNumberFormat="1" applyFont="1" applyBorder="1" applyAlignment="1">
      <alignment vertical="center"/>
    </xf>
    <xf numFmtId="180" fontId="14" fillId="0" borderId="84" xfId="1" applyNumberFormat="1" applyFont="1" applyBorder="1" applyAlignment="1">
      <alignment vertical="center"/>
    </xf>
    <xf numFmtId="177" fontId="14" fillId="8" borderId="99" xfId="1" applyNumberFormat="1" applyFont="1" applyFill="1" applyBorder="1" applyAlignment="1">
      <alignment vertical="center"/>
    </xf>
    <xf numFmtId="177" fontId="14" fillId="8" borderId="84" xfId="1" applyNumberFormat="1" applyFont="1" applyFill="1" applyBorder="1" applyAlignment="1">
      <alignment vertical="center"/>
    </xf>
    <xf numFmtId="177" fontId="14" fillId="0" borderId="99" xfId="1" applyNumberFormat="1" applyFont="1" applyBorder="1" applyAlignment="1">
      <alignment vertical="center"/>
    </xf>
    <xf numFmtId="177" fontId="14" fillId="0" borderId="98" xfId="1" applyNumberFormat="1" applyFont="1" applyBorder="1" applyAlignment="1">
      <alignment vertical="center"/>
    </xf>
    <xf numFmtId="0" fontId="14" fillId="8" borderId="84" xfId="1" applyFont="1" applyFill="1" applyBorder="1" applyAlignment="1">
      <alignment horizontal="center" vertical="center"/>
    </xf>
    <xf numFmtId="0" fontId="14" fillId="5" borderId="69" xfId="1" applyFont="1" applyFill="1" applyBorder="1" applyAlignment="1">
      <alignment horizontal="center" vertical="center"/>
    </xf>
    <xf numFmtId="0" fontId="14" fillId="5" borderId="98" xfId="1" applyFont="1" applyFill="1" applyBorder="1" applyAlignment="1">
      <alignment horizontal="center" vertical="center"/>
    </xf>
    <xf numFmtId="0" fontId="14" fillId="8" borderId="148" xfId="1" applyFont="1" applyFill="1" applyBorder="1" applyAlignment="1">
      <alignment vertical="center"/>
    </xf>
    <xf numFmtId="38" fontId="14" fillId="0" borderId="33" xfId="2" applyFont="1" applyBorder="1" applyAlignment="1">
      <alignment vertical="center"/>
    </xf>
    <xf numFmtId="180" fontId="14" fillId="8" borderId="95" xfId="1" applyNumberFormat="1" applyFont="1" applyFill="1" applyBorder="1" applyAlignment="1">
      <alignment vertical="center"/>
    </xf>
    <xf numFmtId="180" fontId="14" fillId="8" borderId="45" xfId="1" applyNumberFormat="1" applyFont="1" applyFill="1" applyBorder="1" applyAlignment="1">
      <alignment vertical="center"/>
    </xf>
    <xf numFmtId="180" fontId="14" fillId="5" borderId="41" xfId="1" applyNumberFormat="1" applyFont="1" applyFill="1" applyBorder="1" applyAlignment="1">
      <alignment horizontal="center" vertical="center"/>
    </xf>
    <xf numFmtId="180" fontId="14" fillId="7" borderId="41" xfId="1" applyNumberFormat="1" applyFont="1" applyFill="1" applyBorder="1" applyAlignment="1">
      <alignment vertical="center"/>
    </xf>
    <xf numFmtId="180" fontId="14" fillId="7" borderId="96" xfId="1" applyNumberFormat="1" applyFont="1" applyFill="1" applyBorder="1" applyAlignment="1">
      <alignment vertical="center"/>
    </xf>
    <xf numFmtId="177" fontId="14" fillId="8" borderId="95" xfId="1" applyNumberFormat="1" applyFont="1" applyFill="1" applyBorder="1" applyAlignment="1">
      <alignment vertical="center"/>
    </xf>
    <xf numFmtId="177" fontId="14" fillId="8" borderId="45" xfId="1" applyNumberFormat="1" applyFont="1" applyFill="1" applyBorder="1" applyAlignment="1">
      <alignment vertical="center"/>
    </xf>
    <xf numFmtId="177" fontId="14" fillId="0" borderId="95" xfId="1" applyNumberFormat="1" applyFont="1" applyBorder="1" applyAlignment="1">
      <alignment vertical="center"/>
    </xf>
    <xf numFmtId="177" fontId="14" fillId="0" borderId="96" xfId="1" applyNumberFormat="1" applyFont="1" applyBorder="1" applyAlignment="1">
      <alignment vertical="center"/>
    </xf>
    <xf numFmtId="177" fontId="14" fillId="5" borderId="96" xfId="1" applyNumberFormat="1" applyFont="1" applyFill="1" applyBorder="1" applyAlignment="1">
      <alignment horizontal="center" vertical="center"/>
    </xf>
    <xf numFmtId="177" fontId="14" fillId="7" borderId="41" xfId="1" applyNumberFormat="1" applyFont="1" applyFill="1" applyBorder="1" applyAlignment="1">
      <alignment vertical="center"/>
    </xf>
    <xf numFmtId="177" fontId="14" fillId="7" borderId="96" xfId="1" applyNumberFormat="1" applyFont="1" applyFill="1" applyBorder="1" applyAlignment="1">
      <alignment vertical="center"/>
    </xf>
    <xf numFmtId="0" fontId="14" fillId="7" borderId="140" xfId="1" applyFont="1" applyFill="1" applyBorder="1" applyAlignment="1">
      <alignment vertical="center"/>
    </xf>
    <xf numFmtId="38" fontId="14" fillId="0" borderId="22" xfId="2" applyFont="1" applyBorder="1" applyAlignment="1">
      <alignment vertical="center"/>
    </xf>
    <xf numFmtId="38" fontId="14" fillId="0" borderId="57" xfId="2" applyFont="1" applyBorder="1" applyAlignment="1">
      <alignment vertical="center"/>
    </xf>
    <xf numFmtId="38" fontId="14" fillId="0" borderId="20" xfId="2" applyFont="1" applyBorder="1" applyAlignment="1">
      <alignment horizontal="center" vertical="center"/>
    </xf>
    <xf numFmtId="0" fontId="14" fillId="8" borderId="54" xfId="1" applyFont="1" applyFill="1" applyBorder="1" applyAlignment="1">
      <alignment horizontal="center" vertical="center"/>
    </xf>
    <xf numFmtId="0" fontId="14" fillId="8" borderId="143" xfId="1" applyFont="1" applyFill="1" applyBorder="1" applyAlignment="1">
      <alignment horizontal="center" vertical="center"/>
    </xf>
    <xf numFmtId="0" fontId="14" fillId="8" borderId="142" xfId="1" applyFont="1" applyFill="1" applyBorder="1" applyAlignment="1">
      <alignment vertical="center"/>
    </xf>
    <xf numFmtId="180" fontId="14" fillId="5" borderId="111" xfId="1" applyNumberFormat="1" applyFont="1" applyFill="1" applyBorder="1" applyAlignment="1">
      <alignment horizontal="center" vertical="center"/>
    </xf>
    <xf numFmtId="180" fontId="14" fillId="5" borderId="81" xfId="1" applyNumberFormat="1" applyFont="1" applyFill="1" applyBorder="1" applyAlignment="1">
      <alignment horizontal="center" vertical="center"/>
    </xf>
    <xf numFmtId="180" fontId="14" fillId="9" borderId="80" xfId="1" applyNumberFormat="1" applyFont="1" applyFill="1" applyBorder="1" applyAlignment="1">
      <alignment vertical="center"/>
    </xf>
    <xf numFmtId="180" fontId="14" fillId="5" borderId="80" xfId="1" applyNumberFormat="1" applyFont="1" applyFill="1" applyBorder="1" applyAlignment="1">
      <alignment horizontal="center" vertical="center"/>
    </xf>
    <xf numFmtId="180" fontId="14" fillId="5" borderId="105" xfId="1" applyNumberFormat="1" applyFont="1" applyFill="1" applyBorder="1" applyAlignment="1">
      <alignment horizontal="center" vertical="center"/>
    </xf>
    <xf numFmtId="179" fontId="14" fillId="5" borderId="111" xfId="1" applyNumberFormat="1" applyFont="1" applyFill="1" applyBorder="1" applyAlignment="1">
      <alignment horizontal="center" vertical="center"/>
    </xf>
    <xf numFmtId="179" fontId="14" fillId="5" borderId="81" xfId="1" applyNumberFormat="1" applyFont="1" applyFill="1" applyBorder="1" applyAlignment="1">
      <alignment horizontal="center" vertical="center"/>
    </xf>
    <xf numFmtId="179" fontId="14" fillId="5" borderId="80" xfId="1" applyNumberFormat="1" applyFont="1" applyFill="1" applyBorder="1" applyAlignment="1">
      <alignment horizontal="center" vertical="center"/>
    </xf>
    <xf numFmtId="179" fontId="14" fillId="5" borderId="105" xfId="1" applyNumberFormat="1" applyFont="1" applyFill="1" applyBorder="1" applyAlignment="1">
      <alignment horizontal="center" vertical="center"/>
    </xf>
    <xf numFmtId="177" fontId="14" fillId="5" borderId="111" xfId="1" applyNumberFormat="1" applyFont="1" applyFill="1" applyBorder="1" applyAlignment="1">
      <alignment horizontal="center" vertical="center"/>
    </xf>
    <xf numFmtId="177" fontId="14" fillId="5" borderId="81" xfId="1" applyNumberFormat="1" applyFont="1" applyFill="1" applyBorder="1" applyAlignment="1">
      <alignment horizontal="center" vertical="center"/>
    </xf>
    <xf numFmtId="177" fontId="14" fillId="9" borderId="80" xfId="1" applyNumberFormat="1" applyFont="1" applyFill="1" applyBorder="1" applyAlignment="1">
      <alignment vertical="center"/>
    </xf>
    <xf numFmtId="177" fontId="14" fillId="0" borderId="111" xfId="1" applyNumberFormat="1" applyFont="1" applyBorder="1" applyAlignment="1">
      <alignment vertical="center"/>
    </xf>
    <xf numFmtId="177" fontId="14" fillId="0" borderId="105" xfId="1" applyNumberFormat="1" applyFont="1" applyBorder="1" applyAlignment="1">
      <alignment vertical="center"/>
    </xf>
    <xf numFmtId="0" fontId="14" fillId="5" borderId="99" xfId="1" applyFont="1" applyFill="1" applyBorder="1" applyAlignment="1">
      <alignment horizontal="center" vertical="center"/>
    </xf>
    <xf numFmtId="0" fontId="14" fillId="5" borderId="84" xfId="1" applyFont="1" applyFill="1" applyBorder="1" applyAlignment="1">
      <alignment horizontal="center" vertical="center"/>
    </xf>
    <xf numFmtId="0" fontId="14" fillId="5" borderId="80" xfId="1" applyFont="1" applyFill="1" applyBorder="1" applyAlignment="1">
      <alignment horizontal="center" vertical="center"/>
    </xf>
    <xf numFmtId="0" fontId="14" fillId="5" borderId="105" xfId="1" applyFont="1" applyFill="1" applyBorder="1" applyAlignment="1">
      <alignment horizontal="center" vertical="center"/>
    </xf>
    <xf numFmtId="177" fontId="14" fillId="9" borderId="41" xfId="1" applyNumberFormat="1" applyFont="1" applyFill="1" applyBorder="1" applyAlignment="1">
      <alignment vertical="center"/>
    </xf>
    <xf numFmtId="0" fontId="14" fillId="9" borderId="143" xfId="1" applyFont="1" applyFill="1" applyBorder="1" applyAlignment="1">
      <alignment horizontal="center" vertical="center"/>
    </xf>
    <xf numFmtId="0" fontId="14" fillId="0" borderId="242" xfId="1" applyFont="1" applyBorder="1" applyAlignment="1">
      <alignment vertical="center" wrapText="1"/>
    </xf>
    <xf numFmtId="177" fontId="14" fillId="5" borderId="80" xfId="1" applyNumberFormat="1" applyFont="1" applyFill="1" applyBorder="1" applyAlignment="1">
      <alignment horizontal="center" vertical="center"/>
    </xf>
    <xf numFmtId="177" fontId="14" fillId="5" borderId="105" xfId="1" applyNumberFormat="1" applyFont="1" applyFill="1" applyBorder="1" applyAlignment="1">
      <alignment horizontal="center" vertical="center"/>
    </xf>
    <xf numFmtId="180" fontId="14" fillId="10" borderId="80" xfId="1" applyNumberFormat="1" applyFont="1" applyFill="1" applyBorder="1" applyAlignment="1">
      <alignment vertical="center"/>
    </xf>
    <xf numFmtId="180" fontId="14" fillId="10" borderId="105" xfId="1" applyNumberFormat="1" applyFont="1" applyFill="1" applyBorder="1" applyAlignment="1">
      <alignment vertical="center"/>
    </xf>
    <xf numFmtId="177" fontId="14" fillId="10" borderId="80" xfId="1" applyNumberFormat="1" applyFont="1" applyFill="1" applyBorder="1" applyAlignment="1">
      <alignment vertical="center"/>
    </xf>
    <xf numFmtId="0" fontId="14" fillId="5" borderId="111" xfId="1" applyFont="1" applyFill="1" applyBorder="1" applyAlignment="1">
      <alignment horizontal="center" vertical="center"/>
    </xf>
    <xf numFmtId="0" fontId="14" fillId="5" borderId="81" xfId="1" applyFont="1" applyFill="1" applyBorder="1" applyAlignment="1">
      <alignment horizontal="center" vertical="center"/>
    </xf>
    <xf numFmtId="177" fontId="14" fillId="10" borderId="41" xfId="1" applyNumberFormat="1" applyFont="1" applyFill="1" applyBorder="1" applyAlignment="1">
      <alignment vertical="center"/>
    </xf>
    <xf numFmtId="0" fontId="14" fillId="0" borderId="18" xfId="1" applyFont="1" applyFill="1" applyBorder="1" applyAlignment="1">
      <alignment horizontal="center" vertical="center"/>
    </xf>
    <xf numFmtId="0" fontId="14" fillId="10" borderId="143" xfId="1" applyFont="1" applyFill="1" applyBorder="1" applyAlignment="1">
      <alignment horizontal="center" vertical="center"/>
    </xf>
    <xf numFmtId="0" fontId="13" fillId="0" borderId="239" xfId="1" applyFont="1" applyBorder="1" applyAlignment="1">
      <alignment vertical="center"/>
    </xf>
    <xf numFmtId="177" fontId="14" fillId="8" borderId="111" xfId="1" applyNumberFormat="1" applyFont="1" applyFill="1" applyBorder="1" applyAlignment="1">
      <alignment vertical="center"/>
    </xf>
    <xf numFmtId="177" fontId="14" fillId="8" borderId="81" xfId="1" applyNumberFormat="1" applyFont="1" applyFill="1" applyBorder="1" applyAlignment="1">
      <alignment vertical="center"/>
    </xf>
    <xf numFmtId="177" fontId="14" fillId="10" borderId="105" xfId="1" applyNumberFormat="1" applyFont="1" applyFill="1" applyBorder="1" applyAlignment="1">
      <alignment vertical="center"/>
    </xf>
    <xf numFmtId="177" fontId="14" fillId="0" borderId="81" xfId="1" applyNumberFormat="1" applyFont="1" applyBorder="1" applyAlignment="1">
      <alignment vertical="center"/>
    </xf>
    <xf numFmtId="180" fontId="14" fillId="8" borderId="111" xfId="1" applyNumberFormat="1" applyFont="1" applyFill="1" applyBorder="1" applyAlignment="1">
      <alignment vertical="center"/>
    </xf>
    <xf numFmtId="180" fontId="14" fillId="8" borderId="81" xfId="1" applyNumberFormat="1" applyFont="1" applyFill="1" applyBorder="1" applyAlignment="1">
      <alignment vertical="center"/>
    </xf>
    <xf numFmtId="2" fontId="14" fillId="8" borderId="111" xfId="1" applyNumberFormat="1" applyFont="1" applyFill="1" applyBorder="1" applyAlignment="1">
      <alignment vertical="center"/>
    </xf>
    <xf numFmtId="2" fontId="14" fillId="8" borderId="81" xfId="1" applyNumberFormat="1" applyFont="1" applyFill="1" applyBorder="1" applyAlignment="1">
      <alignment vertical="center"/>
    </xf>
    <xf numFmtId="2" fontId="14" fillId="9" borderId="80" xfId="1" applyNumberFormat="1" applyFont="1" applyFill="1" applyBorder="1" applyAlignment="1">
      <alignment vertical="center"/>
    </xf>
    <xf numFmtId="2" fontId="14" fillId="10" borderId="80" xfId="1" applyNumberFormat="1" applyFont="1" applyFill="1" applyBorder="1" applyAlignment="1">
      <alignment vertical="center"/>
    </xf>
    <xf numFmtId="2" fontId="14" fillId="10" borderId="105" xfId="1" applyNumberFormat="1" applyFont="1" applyFill="1" applyBorder="1" applyAlignment="1">
      <alignment vertical="center"/>
    </xf>
    <xf numFmtId="179" fontId="14" fillId="0" borderId="111" xfId="1" applyNumberFormat="1" applyFont="1" applyBorder="1" applyAlignment="1">
      <alignment vertical="center"/>
    </xf>
    <xf numFmtId="179" fontId="14" fillId="0" borderId="81" xfId="1" applyNumberFormat="1" applyFont="1" applyBorder="1" applyAlignment="1">
      <alignment vertical="center"/>
    </xf>
    <xf numFmtId="0" fontId="14" fillId="0" borderId="81" xfId="1" applyFont="1" applyBorder="1" applyAlignment="1">
      <alignment horizontal="center" vertical="center"/>
    </xf>
    <xf numFmtId="0" fontId="14" fillId="0" borderId="141" xfId="1" applyFont="1" applyBorder="1" applyAlignment="1">
      <alignment vertical="center"/>
    </xf>
    <xf numFmtId="177" fontId="14" fillId="0" borderId="45" xfId="1" applyNumberFormat="1" applyFont="1" applyBorder="1" applyAlignment="1">
      <alignment vertical="center"/>
    </xf>
    <xf numFmtId="177" fontId="14" fillId="7" borderId="45" xfId="1" applyNumberFormat="1" applyFont="1" applyFill="1" applyBorder="1" applyAlignment="1">
      <alignment vertical="center"/>
    </xf>
    <xf numFmtId="180" fontId="14" fillId="7" borderId="45" xfId="1" applyNumberFormat="1" applyFont="1" applyFill="1" applyBorder="1" applyAlignment="1">
      <alignment vertical="center"/>
    </xf>
    <xf numFmtId="179" fontId="14" fillId="8" borderId="95" xfId="1" applyNumberFormat="1" applyFont="1" applyFill="1" applyBorder="1" applyAlignment="1">
      <alignment vertical="center"/>
    </xf>
    <xf numFmtId="179" fontId="14" fillId="8" borderId="45" xfId="1" applyNumberFormat="1" applyFont="1" applyFill="1" applyBorder="1" applyAlignment="1">
      <alignment vertical="center"/>
    </xf>
    <xf numFmtId="179" fontId="14" fillId="9" borderId="41" xfId="1" applyNumberFormat="1" applyFont="1" applyFill="1" applyBorder="1" applyAlignment="1">
      <alignment vertical="center"/>
    </xf>
    <xf numFmtId="179" fontId="14" fillId="10" borderId="41" xfId="1" applyNumberFormat="1" applyFont="1" applyFill="1" applyBorder="1" applyAlignment="1">
      <alignment vertical="center"/>
    </xf>
    <xf numFmtId="179" fontId="14" fillId="0" borderId="95" xfId="1" applyNumberFormat="1" applyFont="1" applyBorder="1" applyAlignment="1">
      <alignment vertical="center"/>
    </xf>
    <xf numFmtId="179" fontId="14" fillId="0" borderId="45" xfId="1" applyNumberFormat="1" applyFont="1" applyBorder="1" applyAlignment="1">
      <alignment vertical="center"/>
    </xf>
    <xf numFmtId="179" fontId="14" fillId="7" borderId="41" xfId="1" applyNumberFormat="1" applyFont="1" applyFill="1" applyBorder="1" applyAlignment="1">
      <alignment vertical="center"/>
    </xf>
    <xf numFmtId="179" fontId="14" fillId="7" borderId="96" xfId="1" applyNumberFormat="1" applyFont="1" applyFill="1" applyBorder="1" applyAlignment="1">
      <alignment vertical="center"/>
    </xf>
    <xf numFmtId="177" fontId="14" fillId="0" borderId="95" xfId="1" applyNumberFormat="1" applyFont="1" applyBorder="1" applyAlignment="1">
      <alignment horizontal="center" vertical="center"/>
    </xf>
    <xf numFmtId="177" fontId="14" fillId="7" borderId="45" xfId="1" applyNumberFormat="1" applyFont="1" applyFill="1" applyBorder="1" applyAlignment="1">
      <alignment horizontal="center" vertical="center"/>
    </xf>
    <xf numFmtId="177" fontId="14" fillId="7" borderId="96" xfId="1" applyNumberFormat="1" applyFont="1" applyFill="1" applyBorder="1" applyAlignment="1">
      <alignment horizontal="center" vertical="center"/>
    </xf>
    <xf numFmtId="0" fontId="14" fillId="0" borderId="138" xfId="1" applyFont="1" applyFill="1" applyBorder="1" applyAlignment="1">
      <alignment horizontal="center" vertical="center"/>
    </xf>
    <xf numFmtId="0" fontId="14" fillId="0" borderId="137" xfId="1" applyFont="1" applyBorder="1" applyAlignment="1">
      <alignment vertical="center"/>
    </xf>
    <xf numFmtId="0" fontId="14" fillId="8" borderId="107" xfId="1" applyFont="1" applyFill="1" applyBorder="1" applyAlignment="1">
      <alignment horizontal="center" vertical="center"/>
    </xf>
    <xf numFmtId="0" fontId="14" fillId="8" borderId="92" xfId="1" applyFont="1" applyFill="1" applyBorder="1" applyAlignment="1">
      <alignment horizontal="center" vertical="center"/>
    </xf>
    <xf numFmtId="0" fontId="14" fillId="9" borderId="92" xfId="1" applyFont="1" applyFill="1" applyBorder="1" applyAlignment="1">
      <alignment horizontal="center" vertical="center"/>
    </xf>
    <xf numFmtId="0" fontId="14" fillId="10" borderId="92" xfId="1" applyFont="1" applyFill="1" applyBorder="1" applyAlignment="1">
      <alignment horizontal="center" vertical="center"/>
    </xf>
    <xf numFmtId="0" fontId="14" fillId="10" borderId="106" xfId="1" applyFont="1" applyFill="1" applyBorder="1" applyAlignment="1">
      <alignment horizontal="center" vertical="center"/>
    </xf>
    <xf numFmtId="0" fontId="14" fillId="0" borderId="107" xfId="1" applyFont="1" applyBorder="1" applyAlignment="1">
      <alignment horizontal="center" vertical="center"/>
    </xf>
    <xf numFmtId="0" fontId="14" fillId="0" borderId="92" xfId="1" applyFont="1" applyBorder="1" applyAlignment="1">
      <alignment horizontal="center" vertical="center"/>
    </xf>
    <xf numFmtId="0" fontId="14" fillId="0" borderId="106" xfId="1" applyFont="1" applyBorder="1" applyAlignment="1">
      <alignment horizontal="center" vertical="center"/>
    </xf>
    <xf numFmtId="0" fontId="14" fillId="8" borderId="91" xfId="1" applyFont="1" applyFill="1" applyBorder="1" applyAlignment="1">
      <alignment horizontal="center" vertical="center"/>
    </xf>
    <xf numFmtId="0" fontId="14" fillId="0" borderId="91" xfId="1" applyFont="1" applyBorder="1" applyAlignment="1">
      <alignment horizontal="center" vertical="center"/>
    </xf>
    <xf numFmtId="0" fontId="14" fillId="10" borderId="11" xfId="1" applyFont="1" applyFill="1" applyBorder="1" applyAlignment="1">
      <alignment horizontal="center" vertical="center"/>
    </xf>
    <xf numFmtId="0" fontId="14" fillId="0" borderId="111" xfId="1" applyFont="1" applyBorder="1" applyAlignment="1">
      <alignment horizontal="center" vertical="center"/>
    </xf>
    <xf numFmtId="0" fontId="14" fillId="0" borderId="105" xfId="1" applyFont="1" applyBorder="1" applyAlignment="1">
      <alignment horizontal="center" vertical="center"/>
    </xf>
    <xf numFmtId="0" fontId="14" fillId="9" borderId="149" xfId="1" applyFont="1" applyFill="1" applyBorder="1" applyAlignment="1">
      <alignment horizontal="center" vertical="center"/>
    </xf>
    <xf numFmtId="0" fontId="14" fillId="0" borderId="134" xfId="1" applyFont="1" applyBorder="1" applyAlignment="1">
      <alignment vertical="center"/>
    </xf>
    <xf numFmtId="0" fontId="14" fillId="0" borderId="130" xfId="1" applyFont="1" applyBorder="1" applyAlignment="1">
      <alignment vertical="center"/>
    </xf>
    <xf numFmtId="0" fontId="14" fillId="0" borderId="125" xfId="1" applyFont="1" applyBorder="1" applyAlignment="1">
      <alignment vertical="center"/>
    </xf>
    <xf numFmtId="0" fontId="25" fillId="0" borderId="0" xfId="1" applyFont="1" applyBorder="1" applyAlignment="1">
      <alignment vertical="center"/>
    </xf>
    <xf numFmtId="0" fontId="25" fillId="0" borderId="0" xfId="1" applyFont="1" applyBorder="1" applyAlignment="1">
      <alignment horizontal="right" vertical="center"/>
    </xf>
    <xf numFmtId="0" fontId="14" fillId="0" borderId="45" xfId="1" applyFont="1" applyBorder="1" applyAlignment="1">
      <alignment horizontal="center" vertical="center"/>
    </xf>
    <xf numFmtId="0" fontId="14" fillId="7" borderId="45" xfId="1" quotePrefix="1" applyFont="1" applyFill="1" applyBorder="1" applyAlignment="1">
      <alignment horizontal="center" vertical="center"/>
    </xf>
    <xf numFmtId="0" fontId="14" fillId="13" borderId="81" xfId="1" applyFont="1" applyFill="1" applyBorder="1" applyAlignment="1">
      <alignment horizontal="center" vertical="center"/>
    </xf>
    <xf numFmtId="0" fontId="14" fillId="13" borderId="105" xfId="1" applyFont="1" applyFill="1" applyBorder="1" applyAlignment="1">
      <alignment horizontal="center" vertical="center"/>
    </xf>
    <xf numFmtId="0" fontId="14" fillId="13" borderId="111" xfId="1" applyFont="1" applyFill="1" applyBorder="1" applyAlignment="1">
      <alignment horizontal="center" vertical="center"/>
    </xf>
    <xf numFmtId="180" fontId="14" fillId="13" borderId="124" xfId="1" applyNumberFormat="1" applyFont="1" applyFill="1" applyBorder="1" applyAlignment="1">
      <alignment vertical="center"/>
    </xf>
    <xf numFmtId="177" fontId="14" fillId="13" borderId="124" xfId="1" applyNumberFormat="1" applyFont="1" applyFill="1" applyBorder="1" applyAlignment="1">
      <alignment vertical="center"/>
    </xf>
    <xf numFmtId="180" fontId="14" fillId="13" borderId="41" xfId="1" applyNumberFormat="1" applyFont="1" applyFill="1" applyBorder="1" applyAlignment="1">
      <alignment vertical="center"/>
    </xf>
    <xf numFmtId="0" fontId="14" fillId="13" borderId="45" xfId="1" applyFont="1" applyFill="1" applyBorder="1" applyAlignment="1">
      <alignment horizontal="center" vertical="center"/>
    </xf>
    <xf numFmtId="0" fontId="14" fillId="13" borderId="141" xfId="1" applyFont="1" applyFill="1" applyBorder="1" applyAlignment="1">
      <alignment vertical="center"/>
    </xf>
    <xf numFmtId="0" fontId="14" fillId="13" borderId="54" xfId="1" applyFont="1" applyFill="1" applyBorder="1" applyAlignment="1">
      <alignment horizontal="center" vertical="center"/>
    </xf>
    <xf numFmtId="0" fontId="14" fillId="13" borderId="142" xfId="1" applyFont="1" applyFill="1" applyBorder="1" applyAlignment="1">
      <alignment vertical="center"/>
    </xf>
    <xf numFmtId="180" fontId="14" fillId="13" borderId="80" xfId="1" applyNumberFormat="1" applyFont="1" applyFill="1" applyBorder="1" applyAlignment="1">
      <alignment vertical="center"/>
    </xf>
    <xf numFmtId="177" fontId="14" fillId="14" borderId="80" xfId="1" applyNumberFormat="1" applyFont="1" applyFill="1" applyBorder="1" applyAlignment="1">
      <alignment vertical="center"/>
    </xf>
    <xf numFmtId="177" fontId="14" fillId="13" borderId="80" xfId="1" applyNumberFormat="1" applyFont="1" applyFill="1" applyBorder="1" applyAlignment="1">
      <alignment vertical="center"/>
    </xf>
    <xf numFmtId="177" fontId="14" fillId="14" borderId="41" xfId="1" applyNumberFormat="1" applyFont="1" applyFill="1" applyBorder="1" applyAlignment="1">
      <alignment vertical="center"/>
    </xf>
    <xf numFmtId="177" fontId="14" fillId="13" borderId="41" xfId="1" applyNumberFormat="1" applyFont="1" applyFill="1" applyBorder="1" applyAlignment="1">
      <alignment vertical="center"/>
    </xf>
    <xf numFmtId="0" fontId="14" fillId="13" borderId="143" xfId="1" applyFont="1" applyFill="1" applyBorder="1" applyAlignment="1">
      <alignment horizontal="center" vertical="center"/>
    </xf>
    <xf numFmtId="2" fontId="14" fillId="13" borderId="80" xfId="1" applyNumberFormat="1" applyFont="1" applyFill="1" applyBorder="1" applyAlignment="1">
      <alignment vertical="center"/>
    </xf>
    <xf numFmtId="179" fontId="14" fillId="13" borderId="41" xfId="1" applyNumberFormat="1" applyFont="1" applyFill="1" applyBorder="1" applyAlignment="1">
      <alignment vertical="center"/>
    </xf>
    <xf numFmtId="0" fontId="14" fillId="13" borderId="92" xfId="1" applyFont="1" applyFill="1" applyBorder="1" applyAlignment="1">
      <alignment horizontal="center" vertical="center"/>
    </xf>
    <xf numFmtId="0" fontId="14" fillId="0" borderId="45" xfId="1" quotePrefix="1" applyFont="1" applyFill="1" applyBorder="1" applyAlignment="1">
      <alignment horizontal="center" vertical="center"/>
    </xf>
    <xf numFmtId="0" fontId="18" fillId="0" borderId="0" xfId="6" applyFont="1" applyAlignment="1" applyProtection="1">
      <alignment vertical="top"/>
    </xf>
    <xf numFmtId="0" fontId="18" fillId="3" borderId="0" xfId="6" applyFont="1" applyFill="1" applyBorder="1" applyAlignment="1">
      <alignment vertical="top" textRotation="255"/>
    </xf>
    <xf numFmtId="0" fontId="18" fillId="3" borderId="244" xfId="6" applyFont="1" applyFill="1" applyBorder="1" applyAlignment="1">
      <alignment vertical="top"/>
    </xf>
    <xf numFmtId="0" fontId="19" fillId="0" borderId="0" xfId="6" applyFont="1" applyAlignment="1">
      <alignment vertical="top"/>
    </xf>
    <xf numFmtId="0" fontId="18" fillId="0" borderId="21" xfId="6" applyFont="1" applyBorder="1" applyAlignment="1" applyProtection="1">
      <alignment vertical="top" wrapText="1"/>
      <protection locked="0"/>
    </xf>
    <xf numFmtId="0" fontId="18" fillId="0" borderId="0" xfId="6" applyFont="1" applyBorder="1" applyAlignment="1" applyProtection="1">
      <alignment vertical="top" wrapText="1"/>
      <protection locked="0"/>
    </xf>
    <xf numFmtId="0" fontId="21" fillId="0" borderId="0" xfId="6" applyFont="1" applyAlignment="1" applyProtection="1">
      <alignment horizontal="left" vertical="top" wrapText="1" indent="1"/>
    </xf>
    <xf numFmtId="0" fontId="28" fillId="0" borderId="0" xfId="6" applyFont="1" applyAlignment="1">
      <alignment horizontal="center" vertical="top"/>
    </xf>
    <xf numFmtId="0" fontId="21" fillId="0" borderId="0" xfId="6" applyFont="1" applyAlignment="1" applyProtection="1">
      <alignment horizontal="center" vertical="top"/>
      <protection locked="0"/>
    </xf>
    <xf numFmtId="0" fontId="21" fillId="0" borderId="0" xfId="6" applyFont="1" applyAlignment="1">
      <alignment horizontal="right" vertical="top"/>
    </xf>
    <xf numFmtId="0" fontId="18" fillId="16" borderId="45" xfId="6" applyFont="1" applyFill="1" applyBorder="1" applyAlignment="1" applyProtection="1">
      <alignment vertical="center" wrapText="1"/>
      <protection locked="0"/>
    </xf>
    <xf numFmtId="0" fontId="18" fillId="16" borderId="45" xfId="6" applyFont="1" applyFill="1" applyBorder="1" applyAlignment="1" applyProtection="1">
      <alignment horizontal="center" vertical="center"/>
    </xf>
    <xf numFmtId="0" fontId="18" fillId="0" borderId="0" xfId="6" applyFont="1" applyFill="1" applyBorder="1" applyAlignment="1"/>
    <xf numFmtId="0" fontId="3" fillId="0" borderId="7" xfId="1" applyFont="1" applyFill="1" applyBorder="1" applyAlignment="1">
      <alignment horizontal="left"/>
    </xf>
    <xf numFmtId="0" fontId="3" fillId="0" borderId="4" xfId="1" applyFont="1" applyFill="1" applyBorder="1" applyAlignment="1">
      <alignment horizontal="center"/>
    </xf>
    <xf numFmtId="0" fontId="3" fillId="0" borderId="10" xfId="1" applyFont="1" applyFill="1" applyBorder="1" applyAlignment="1">
      <alignment horizontal="center"/>
    </xf>
    <xf numFmtId="0" fontId="3" fillId="0" borderId="23" xfId="1" applyFont="1" applyFill="1" applyBorder="1" applyAlignment="1">
      <alignment shrinkToFit="1"/>
    </xf>
    <xf numFmtId="0" fontId="3" fillId="17" borderId="245" xfId="1" applyFont="1" applyFill="1" applyBorder="1"/>
    <xf numFmtId="0" fontId="3" fillId="17" borderId="246" xfId="1" applyFont="1" applyFill="1" applyBorder="1"/>
    <xf numFmtId="0" fontId="3" fillId="17" borderId="247" xfId="1" applyFont="1" applyFill="1" applyBorder="1"/>
    <xf numFmtId="0" fontId="3" fillId="17" borderId="248" xfId="1" applyFont="1" applyFill="1" applyBorder="1" applyAlignment="1">
      <alignment shrinkToFit="1"/>
    </xf>
    <xf numFmtId="0" fontId="3" fillId="17" borderId="248" xfId="1" applyFont="1" applyFill="1" applyBorder="1"/>
    <xf numFmtId="0" fontId="3" fillId="17" borderId="69" xfId="1" applyFont="1" applyFill="1" applyBorder="1"/>
    <xf numFmtId="0" fontId="3" fillId="17" borderId="249" xfId="1" applyFont="1" applyFill="1" applyBorder="1"/>
    <xf numFmtId="0" fontId="3" fillId="0" borderId="250" xfId="1" applyFont="1" applyFill="1" applyBorder="1"/>
    <xf numFmtId="0" fontId="3" fillId="17" borderId="80" xfId="1" applyFont="1" applyFill="1" applyBorder="1"/>
    <xf numFmtId="0" fontId="3" fillId="17" borderId="251" xfId="1" applyFont="1" applyFill="1" applyBorder="1"/>
    <xf numFmtId="0" fontId="3" fillId="17" borderId="252" xfId="1" applyFont="1" applyFill="1" applyBorder="1"/>
    <xf numFmtId="0" fontId="3" fillId="0" borderId="167" xfId="1" applyFont="1" applyFill="1" applyBorder="1"/>
    <xf numFmtId="0" fontId="3" fillId="0" borderId="253" xfId="1" applyFont="1" applyFill="1" applyBorder="1"/>
    <xf numFmtId="0" fontId="30" fillId="16" borderId="0" xfId="6" applyFont="1" applyFill="1" applyBorder="1" applyAlignment="1">
      <alignment horizontal="center"/>
    </xf>
    <xf numFmtId="0" fontId="18" fillId="16" borderId="0" xfId="6" applyFont="1" applyFill="1" applyBorder="1" applyAlignment="1"/>
    <xf numFmtId="0" fontId="18" fillId="0" borderId="0" xfId="6" applyFont="1">
      <alignment vertical="center"/>
    </xf>
    <xf numFmtId="0" fontId="18" fillId="16" borderId="62" xfId="6" applyFont="1" applyFill="1" applyBorder="1" applyAlignment="1" applyProtection="1">
      <alignment horizontal="center" vertical="center"/>
    </xf>
    <xf numFmtId="0" fontId="18" fillId="16" borderId="62" xfId="6" applyFont="1" applyFill="1" applyBorder="1" applyAlignment="1" applyProtection="1">
      <alignment vertical="center" wrapText="1"/>
      <protection locked="0"/>
    </xf>
    <xf numFmtId="0" fontId="18" fillId="18" borderId="81" xfId="6" applyFont="1" applyFill="1" applyBorder="1" applyAlignment="1"/>
    <xf numFmtId="0" fontId="18" fillId="18" borderId="81" xfId="6" applyFont="1" applyFill="1" applyBorder="1" applyAlignment="1">
      <alignment horizontal="center" vertical="center"/>
    </xf>
    <xf numFmtId="0" fontId="20" fillId="16" borderId="0" xfId="6" applyFont="1" applyFill="1" applyBorder="1" applyAlignment="1">
      <alignment horizontal="left"/>
    </xf>
    <xf numFmtId="0" fontId="2" fillId="0" borderId="62" xfId="1" applyFill="1" applyBorder="1" applyAlignment="1">
      <alignment horizontal="center" vertical="center" wrapText="1"/>
    </xf>
    <xf numFmtId="0" fontId="2" fillId="0" borderId="92" xfId="1" applyFill="1" applyBorder="1" applyAlignment="1">
      <alignment horizontal="center" vertical="center" wrapText="1"/>
    </xf>
    <xf numFmtId="0" fontId="2" fillId="0" borderId="81" xfId="1" applyFill="1" applyBorder="1" applyAlignment="1">
      <alignment horizontal="center" vertical="center" wrapText="1"/>
    </xf>
    <xf numFmtId="0" fontId="2" fillId="0" borderId="79" xfId="1" applyFill="1" applyBorder="1" applyAlignment="1">
      <alignment horizontal="center" vertical="center" wrapText="1"/>
    </xf>
    <xf numFmtId="38" fontId="0" fillId="0" borderId="96" xfId="2" applyFont="1" applyFill="1" applyBorder="1" applyAlignment="1">
      <alignment horizontal="center" vertical="center"/>
    </xf>
    <xf numFmtId="38" fontId="0" fillId="0" borderId="45" xfId="2" applyFont="1" applyFill="1" applyBorder="1" applyAlignment="1">
      <alignment horizontal="center" vertical="center"/>
    </xf>
    <xf numFmtId="38" fontId="0" fillId="0" borderId="246" xfId="2" applyFont="1" applyFill="1" applyBorder="1" applyAlignment="1">
      <alignment horizontal="center" vertical="center"/>
    </xf>
    <xf numFmtId="0" fontId="2" fillId="0" borderId="246" xfId="1" applyFill="1" applyBorder="1" applyAlignment="1">
      <alignment horizontal="center" vertical="center"/>
    </xf>
    <xf numFmtId="38" fontId="0" fillId="0" borderId="246" xfId="2" applyFont="1" applyBorder="1" applyAlignment="1">
      <alignment horizontal="center" vertical="center"/>
    </xf>
    <xf numFmtId="38" fontId="0" fillId="0" borderId="255" xfId="2" applyFont="1" applyBorder="1" applyAlignment="1">
      <alignment horizontal="center" vertical="center"/>
    </xf>
    <xf numFmtId="0" fontId="2" fillId="0" borderId="255" xfId="1" applyFill="1" applyBorder="1" applyAlignment="1">
      <alignment horizontal="center" vertical="center"/>
    </xf>
    <xf numFmtId="0" fontId="2" fillId="0" borderId="254" xfId="1" applyFill="1" applyBorder="1" applyAlignment="1">
      <alignment horizontal="center" vertical="center"/>
    </xf>
    <xf numFmtId="0" fontId="2" fillId="0" borderId="256" xfId="1" applyFill="1" applyBorder="1" applyAlignment="1">
      <alignment horizontal="center" vertical="center"/>
    </xf>
    <xf numFmtId="0" fontId="2" fillId="0" borderId="257" xfId="1" applyFill="1" applyBorder="1" applyAlignment="1">
      <alignment horizontal="center" vertical="center"/>
    </xf>
    <xf numFmtId="0" fontId="2" fillId="0" borderId="258" xfId="1" applyFill="1" applyBorder="1" applyAlignment="1">
      <alignment horizontal="center" vertical="center"/>
    </xf>
    <xf numFmtId="0" fontId="2" fillId="19" borderId="63" xfId="1" applyFill="1" applyBorder="1" applyAlignment="1">
      <alignment horizontal="center" vertical="center"/>
    </xf>
    <xf numFmtId="0" fontId="2" fillId="19" borderId="46" xfId="1" applyFill="1" applyBorder="1" applyAlignment="1">
      <alignment horizontal="center" vertical="center"/>
    </xf>
    <xf numFmtId="0" fontId="2" fillId="19" borderId="97" xfId="1" applyFill="1" applyBorder="1" applyAlignment="1">
      <alignment horizontal="center" vertical="center"/>
    </xf>
    <xf numFmtId="0" fontId="2" fillId="19" borderId="95" xfId="1" applyFill="1" applyBorder="1" applyAlignment="1">
      <alignment horizontal="center" vertical="center"/>
    </xf>
    <xf numFmtId="0" fontId="2" fillId="0" borderId="0" xfId="1" applyAlignment="1">
      <alignment horizontal="left" vertical="center"/>
    </xf>
    <xf numFmtId="0" fontId="2" fillId="0" borderId="0" xfId="1" applyAlignment="1">
      <alignment horizontal="left" vertical="center" readingOrder="1"/>
    </xf>
    <xf numFmtId="0" fontId="18" fillId="3" borderId="71" xfId="6" applyFont="1" applyFill="1" applyBorder="1" applyAlignment="1">
      <alignment horizontal="center" vertical="top" textRotation="255"/>
    </xf>
    <xf numFmtId="0" fontId="18" fillId="0" borderId="0" xfId="6" applyFont="1" applyAlignment="1" applyProtection="1">
      <alignment horizontal="right"/>
      <protection locked="0"/>
    </xf>
    <xf numFmtId="0" fontId="18" fillId="0" borderId="0" xfId="6" applyFont="1" applyAlignment="1"/>
    <xf numFmtId="0" fontId="20" fillId="0" borderId="0" xfId="6" applyFont="1" applyAlignment="1">
      <alignment horizontal="center"/>
    </xf>
    <xf numFmtId="0" fontId="18" fillId="0" borderId="0" xfId="6" applyFont="1" applyAlignment="1">
      <alignment vertical="top" wrapText="1"/>
    </xf>
    <xf numFmtId="0" fontId="18" fillId="0" borderId="0" xfId="6" applyFont="1" applyAlignment="1">
      <alignment horizontal="center" wrapText="1"/>
    </xf>
    <xf numFmtId="0" fontId="18" fillId="0" borderId="45" xfId="6" applyFont="1" applyBorder="1" applyAlignment="1">
      <alignment horizontal="center" vertical="center" wrapText="1"/>
    </xf>
    <xf numFmtId="0" fontId="18" fillId="0" borderId="54" xfId="6" applyFont="1" applyBorder="1" applyAlignment="1">
      <alignment wrapText="1"/>
    </xf>
    <xf numFmtId="0" fontId="18" fillId="0" borderId="1" xfId="6" applyFont="1" applyBorder="1" applyAlignment="1">
      <alignment horizontal="center" vertical="top"/>
    </xf>
    <xf numFmtId="0" fontId="18" fillId="0" borderId="2" xfId="6" applyFont="1" applyBorder="1" applyAlignment="1">
      <alignment horizontal="center" vertical="top"/>
    </xf>
    <xf numFmtId="0" fontId="18" fillId="0" borderId="5" xfId="6" applyFont="1" applyBorder="1" applyAlignment="1">
      <alignment horizontal="center" vertical="top"/>
    </xf>
    <xf numFmtId="0" fontId="18" fillId="0" borderId="20" xfId="6" applyFont="1" applyBorder="1" applyAlignment="1">
      <alignment horizontal="center" vertical="top"/>
    </xf>
    <xf numFmtId="0" fontId="18" fillId="0" borderId="0" xfId="6" applyFont="1" applyBorder="1" applyAlignment="1">
      <alignment horizontal="center" vertical="top"/>
    </xf>
    <xf numFmtId="0" fontId="18" fillId="0" borderId="21" xfId="6" applyFont="1" applyBorder="1" applyAlignment="1">
      <alignment horizontal="center" vertical="top"/>
    </xf>
    <xf numFmtId="0" fontId="18" fillId="0" borderId="47" xfId="6" applyFont="1" applyBorder="1" applyAlignment="1">
      <alignment horizontal="center" vertical="top"/>
    </xf>
    <xf numFmtId="0" fontId="18" fillId="0" borderId="64" xfId="6" applyFont="1" applyBorder="1" applyAlignment="1">
      <alignment horizontal="center" vertical="top"/>
    </xf>
    <xf numFmtId="0" fontId="18" fillId="0" borderId="66" xfId="6" applyFont="1" applyBorder="1" applyAlignment="1">
      <alignment horizontal="center" vertical="top"/>
    </xf>
    <xf numFmtId="0" fontId="18" fillId="0" borderId="226" xfId="6" applyFont="1" applyBorder="1" applyAlignment="1" applyProtection="1">
      <alignment horizontal="left" vertical="top" wrapText="1"/>
      <protection locked="0"/>
    </xf>
    <xf numFmtId="0" fontId="18" fillId="0" borderId="2" xfId="6" applyFont="1" applyBorder="1" applyAlignment="1" applyProtection="1">
      <alignment horizontal="left" vertical="top" wrapText="1"/>
      <protection locked="0"/>
    </xf>
    <xf numFmtId="0" fontId="18" fillId="0" borderId="3" xfId="6" applyFont="1" applyBorder="1" applyAlignment="1" applyProtection="1">
      <alignment horizontal="left" vertical="top" wrapText="1"/>
      <protection locked="0"/>
    </xf>
    <xf numFmtId="0" fontId="18" fillId="0" borderId="70" xfId="6" applyFont="1" applyBorder="1" applyAlignment="1" applyProtection="1">
      <alignment horizontal="left" vertical="top" wrapText="1"/>
      <protection locked="0"/>
    </xf>
    <xf numFmtId="0" fontId="18" fillId="0" borderId="0" xfId="6" applyFont="1" applyBorder="1" applyAlignment="1" applyProtection="1">
      <alignment horizontal="left" vertical="top" wrapText="1"/>
      <protection locked="0"/>
    </xf>
    <xf numFmtId="0" fontId="18" fillId="0" borderId="56" xfId="6" applyFont="1" applyBorder="1" applyAlignment="1" applyProtection="1">
      <alignment horizontal="left" vertical="top" wrapText="1"/>
      <protection locked="0"/>
    </xf>
    <xf numFmtId="0" fontId="18" fillId="0" borderId="75" xfId="6" applyFont="1" applyBorder="1" applyAlignment="1" applyProtection="1">
      <alignment horizontal="left" vertical="top" wrapText="1"/>
      <protection locked="0"/>
    </xf>
    <xf numFmtId="0" fontId="18" fillId="0" borderId="64" xfId="6" applyFont="1" applyBorder="1" applyAlignment="1" applyProtection="1">
      <alignment horizontal="left" vertical="top" wrapText="1"/>
      <protection locked="0"/>
    </xf>
    <xf numFmtId="0" fontId="18" fillId="0" borderId="65" xfId="6" applyFont="1" applyBorder="1" applyAlignment="1" applyProtection="1">
      <alignment horizontal="left" vertical="top" wrapText="1"/>
      <protection locked="0"/>
    </xf>
    <xf numFmtId="0" fontId="18" fillId="0" borderId="20" xfId="6" applyFont="1" applyFill="1" applyBorder="1" applyAlignment="1">
      <alignment horizontal="center" vertical="top"/>
    </xf>
    <xf numFmtId="0" fontId="18" fillId="0" borderId="0" xfId="6" applyFont="1" applyFill="1" applyBorder="1" applyAlignment="1">
      <alignment horizontal="center" vertical="top"/>
    </xf>
    <xf numFmtId="0" fontId="18" fillId="0" borderId="21" xfId="6" applyFont="1" applyFill="1" applyBorder="1" applyAlignment="1">
      <alignment horizontal="center" vertical="top"/>
    </xf>
    <xf numFmtId="0" fontId="18" fillId="0" borderId="47" xfId="6" applyFont="1" applyFill="1" applyBorder="1" applyAlignment="1">
      <alignment horizontal="center" vertical="top"/>
    </xf>
    <xf numFmtId="0" fontId="18" fillId="0" borderId="64" xfId="6" applyFont="1" applyFill="1" applyBorder="1" applyAlignment="1">
      <alignment horizontal="center" vertical="top"/>
    </xf>
    <xf numFmtId="0" fontId="18" fillId="0" borderId="66" xfId="6" applyFont="1" applyFill="1" applyBorder="1" applyAlignment="1">
      <alignment horizontal="center" vertical="top"/>
    </xf>
    <xf numFmtId="0" fontId="18" fillId="0" borderId="70" xfId="6" applyFont="1" applyFill="1" applyBorder="1" applyAlignment="1">
      <alignment horizontal="left" vertical="top" wrapText="1"/>
    </xf>
    <xf numFmtId="0" fontId="18" fillId="0" borderId="0" xfId="6" applyFont="1" applyFill="1" applyBorder="1" applyAlignment="1">
      <alignment horizontal="left" vertical="top" wrapText="1"/>
    </xf>
    <xf numFmtId="0" fontId="18" fillId="0" borderId="56" xfId="6" applyFont="1" applyFill="1" applyBorder="1" applyAlignment="1">
      <alignment horizontal="left" vertical="top" wrapText="1"/>
    </xf>
    <xf numFmtId="0" fontId="18" fillId="0" borderId="63" xfId="6" applyFont="1" applyFill="1" applyBorder="1" applyAlignment="1" applyProtection="1">
      <alignment horizontal="left" vertical="top" wrapText="1"/>
      <protection locked="0"/>
    </xf>
    <xf numFmtId="0" fontId="18" fillId="0" borderId="54" xfId="6" applyFont="1" applyFill="1" applyBorder="1" applyAlignment="1" applyProtection="1">
      <alignment horizontal="left" vertical="top" wrapText="1"/>
      <protection locked="0"/>
    </xf>
    <xf numFmtId="0" fontId="18" fillId="0" borderId="55" xfId="6" applyFont="1" applyFill="1" applyBorder="1" applyAlignment="1" applyProtection="1">
      <alignment horizontal="left" vertical="top" wrapText="1"/>
      <protection locked="0"/>
    </xf>
    <xf numFmtId="0" fontId="18" fillId="0" borderId="68" xfId="6" applyFont="1" applyFill="1" applyBorder="1" applyAlignment="1">
      <alignment horizontal="left" vertical="top" wrapText="1"/>
    </xf>
    <xf numFmtId="0" fontId="18" fillId="0" borderId="38" xfId="6" applyFont="1" applyFill="1" applyBorder="1" applyAlignment="1">
      <alignment horizontal="left" vertical="top" wrapText="1"/>
    </xf>
    <xf numFmtId="0" fontId="18" fillId="0" borderId="227" xfId="6" applyFont="1" applyFill="1" applyBorder="1" applyAlignment="1">
      <alignment horizontal="left" vertical="top" wrapText="1"/>
    </xf>
    <xf numFmtId="0" fontId="18" fillId="0" borderId="75" xfId="6" applyFont="1" applyFill="1" applyBorder="1" applyAlignment="1" applyProtection="1">
      <alignment horizontal="left" vertical="top" wrapText="1"/>
      <protection locked="0"/>
    </xf>
    <xf numFmtId="0" fontId="18" fillId="0" borderId="64" xfId="6" applyFont="1" applyFill="1" applyBorder="1" applyAlignment="1" applyProtection="1">
      <alignment horizontal="left" vertical="top" wrapText="1"/>
      <protection locked="0"/>
    </xf>
    <xf numFmtId="0" fontId="18" fillId="0" borderId="65" xfId="6" applyFont="1" applyFill="1" applyBorder="1" applyAlignment="1" applyProtection="1">
      <alignment horizontal="left" vertical="top" wrapText="1"/>
      <protection locked="0"/>
    </xf>
    <xf numFmtId="0" fontId="18" fillId="0" borderId="229" xfId="6" applyFont="1" applyBorder="1" applyAlignment="1">
      <alignment horizontal="center" vertical="top"/>
    </xf>
    <xf numFmtId="0" fontId="18" fillId="0" borderId="228" xfId="6" applyFont="1" applyBorder="1" applyAlignment="1">
      <alignment horizontal="center" vertical="top"/>
    </xf>
    <xf numFmtId="0" fontId="18" fillId="0" borderId="40" xfId="6" applyFont="1" applyBorder="1" applyAlignment="1">
      <alignment horizontal="center" vertical="top"/>
    </xf>
    <xf numFmtId="0" fontId="18" fillId="0" borderId="45" xfId="6" applyFont="1" applyBorder="1" applyAlignment="1">
      <alignment horizontal="center" vertical="top"/>
    </xf>
    <xf numFmtId="0" fontId="18" fillId="0" borderId="50" xfId="6" applyFont="1" applyBorder="1" applyAlignment="1">
      <alignment horizontal="center" vertical="top"/>
    </xf>
    <xf numFmtId="0" fontId="18" fillId="0" borderId="51" xfId="6" applyFont="1" applyBorder="1" applyAlignment="1">
      <alignment horizontal="center" vertical="top"/>
    </xf>
    <xf numFmtId="0" fontId="18" fillId="0" borderId="204" xfId="6" applyFont="1" applyBorder="1" applyAlignment="1">
      <alignment horizontal="left" vertical="top"/>
    </xf>
    <xf numFmtId="0" fontId="18" fillId="0" borderId="127" xfId="6" applyFont="1" applyBorder="1" applyAlignment="1">
      <alignment horizontal="left" vertical="top"/>
    </xf>
    <xf numFmtId="0" fontId="18" fillId="0" borderId="185" xfId="6" applyFont="1" applyBorder="1" applyAlignment="1">
      <alignment horizontal="left" vertical="top"/>
    </xf>
    <xf numFmtId="0" fontId="18" fillId="0" borderId="45" xfId="6" applyFont="1" applyBorder="1" applyAlignment="1">
      <alignment horizontal="left" vertical="top"/>
    </xf>
    <xf numFmtId="0" fontId="18" fillId="0" borderId="43" xfId="6" applyFont="1" applyBorder="1" applyAlignment="1">
      <alignment horizontal="left" vertical="top"/>
    </xf>
    <xf numFmtId="0" fontId="18" fillId="0" borderId="51" xfId="6" applyFont="1" applyBorder="1" applyAlignment="1">
      <alignment horizontal="left" vertical="top"/>
    </xf>
    <xf numFmtId="0" fontId="18" fillId="0" borderId="49" xfId="6" applyFont="1" applyBorder="1" applyAlignment="1">
      <alignment horizontal="left" vertical="top"/>
    </xf>
    <xf numFmtId="0" fontId="18" fillId="0" borderId="45" xfId="6" applyFont="1" applyBorder="1" applyAlignment="1" applyProtection="1">
      <alignment vertical="top" wrapText="1"/>
      <protection locked="0"/>
    </xf>
    <xf numFmtId="0" fontId="18" fillId="0" borderId="45" xfId="6" applyFont="1" applyBorder="1" applyAlignment="1">
      <alignment vertical="center"/>
    </xf>
    <xf numFmtId="0" fontId="21" fillId="0" borderId="0" xfId="6" applyFont="1" applyAlignment="1">
      <alignment vertical="top" wrapText="1"/>
    </xf>
    <xf numFmtId="0" fontId="19" fillId="0" borderId="0" xfId="6" applyFont="1" applyAlignment="1">
      <alignment horizontal="left" vertical="top" wrapText="1"/>
    </xf>
    <xf numFmtId="0" fontId="18" fillId="0" borderId="45" xfId="6" applyFont="1" applyFill="1" applyBorder="1" applyAlignment="1">
      <alignment vertical="center"/>
    </xf>
    <xf numFmtId="0" fontId="21" fillId="0" borderId="0" xfId="6" applyFont="1" applyFill="1" applyAlignment="1" applyProtection="1">
      <alignment horizontal="center" vertical="top"/>
      <protection locked="0"/>
    </xf>
    <xf numFmtId="0" fontId="28" fillId="0" borderId="0" xfId="6" applyFont="1" applyAlignment="1">
      <alignment horizontal="center" vertical="top"/>
    </xf>
    <xf numFmtId="0" fontId="3" fillId="0" borderId="7" xfId="1" applyFont="1" applyFill="1" applyBorder="1" applyAlignment="1">
      <alignment horizontal="left"/>
    </xf>
    <xf numFmtId="0" fontId="3" fillId="0" borderId="8" xfId="1" applyFont="1" applyFill="1" applyBorder="1" applyAlignment="1">
      <alignment horizontal="left"/>
    </xf>
    <xf numFmtId="38" fontId="0" fillId="0" borderId="98" xfId="2" applyFont="1" applyFill="1" applyBorder="1" applyAlignment="1">
      <alignment horizontal="center" vertical="center"/>
    </xf>
    <xf numFmtId="38" fontId="0" fillId="0" borderId="101" xfId="2" applyFont="1" applyFill="1" applyBorder="1" applyAlignment="1">
      <alignment horizontal="center" vertical="center"/>
    </xf>
    <xf numFmtId="38" fontId="0" fillId="0" borderId="94" xfId="2" applyFont="1" applyFill="1" applyBorder="1" applyAlignment="1">
      <alignment horizontal="center" vertical="center"/>
    </xf>
    <xf numFmtId="38" fontId="0" fillId="0" borderId="84" xfId="2" applyFont="1" applyFill="1" applyBorder="1" applyAlignment="1">
      <alignment horizontal="center" vertical="center"/>
    </xf>
    <xf numFmtId="38" fontId="0" fillId="0" borderId="100" xfId="2" applyFont="1" applyFill="1" applyBorder="1" applyAlignment="1">
      <alignment horizontal="center" vertical="center"/>
    </xf>
    <xf numFmtId="38" fontId="0" fillId="0" borderId="62" xfId="2" applyFont="1" applyFill="1" applyBorder="1" applyAlignment="1">
      <alignment horizontal="center" vertical="center"/>
    </xf>
    <xf numFmtId="38" fontId="0" fillId="0" borderId="84" xfId="2" applyFont="1" applyBorder="1" applyAlignment="1">
      <alignment horizontal="center" vertical="center"/>
    </xf>
    <xf numFmtId="38" fontId="0" fillId="0" borderId="100" xfId="2" applyFont="1" applyBorder="1" applyAlignment="1">
      <alignment horizontal="center" vertical="center"/>
    </xf>
    <xf numFmtId="38" fontId="0" fillId="0" borderId="62" xfId="2" applyFont="1" applyBorder="1" applyAlignment="1">
      <alignment horizontal="center" vertical="center"/>
    </xf>
    <xf numFmtId="178" fontId="2" fillId="0" borderId="99" xfId="1" applyNumberFormat="1" applyBorder="1" applyAlignment="1">
      <alignment horizontal="center" vertical="center" shrinkToFit="1"/>
    </xf>
    <xf numFmtId="178" fontId="2" fillId="0" borderId="102" xfId="1" applyNumberFormat="1" applyBorder="1" applyAlignment="1">
      <alignment horizontal="center" vertical="center" shrinkToFit="1"/>
    </xf>
    <xf numFmtId="178" fontId="2" fillId="0" borderId="97" xfId="1" applyNumberFormat="1" applyBorder="1" applyAlignment="1">
      <alignment horizontal="center" vertical="center" shrinkToFit="1"/>
    </xf>
    <xf numFmtId="38" fontId="0" fillId="4" borderId="98" xfId="2" applyFont="1" applyFill="1" applyBorder="1" applyAlignment="1">
      <alignment horizontal="center" vertical="center"/>
    </xf>
    <xf numFmtId="38" fontId="0" fillId="4" borderId="101" xfId="2" applyFont="1" applyFill="1" applyBorder="1" applyAlignment="1">
      <alignment horizontal="center" vertical="center"/>
    </xf>
    <xf numFmtId="38" fontId="0" fillId="4" borderId="94" xfId="2" applyFont="1" applyFill="1" applyBorder="1" applyAlignment="1">
      <alignment horizontal="center" vertical="center"/>
    </xf>
    <xf numFmtId="38" fontId="0" fillId="4" borderId="84" xfId="2" applyFont="1" applyFill="1" applyBorder="1" applyAlignment="1">
      <alignment horizontal="center" vertical="center"/>
    </xf>
    <xf numFmtId="38" fontId="0" fillId="4" borderId="100" xfId="2" applyFont="1" applyFill="1" applyBorder="1" applyAlignment="1">
      <alignment horizontal="center" vertical="center"/>
    </xf>
    <xf numFmtId="38" fontId="0" fillId="4" borderId="62" xfId="2" applyFont="1" applyFill="1" applyBorder="1" applyAlignment="1">
      <alignment horizontal="center" vertical="center"/>
    </xf>
    <xf numFmtId="178" fontId="2" fillId="0" borderId="95" xfId="1" applyNumberFormat="1" applyBorder="1" applyAlignment="1">
      <alignment horizontal="center" vertical="center" shrinkToFit="1"/>
    </xf>
    <xf numFmtId="38" fontId="0" fillId="0" borderId="45" xfId="2" applyFont="1" applyBorder="1" applyAlignment="1">
      <alignment horizontal="center" vertical="center"/>
    </xf>
    <xf numFmtId="0" fontId="2" fillId="0" borderId="45" xfId="1" applyBorder="1" applyAlignment="1">
      <alignment horizontal="center" vertical="center" wrapText="1"/>
    </xf>
    <xf numFmtId="0" fontId="2" fillId="0" borderId="45" xfId="1" applyBorder="1" applyAlignment="1">
      <alignment horizontal="center" vertical="center"/>
    </xf>
    <xf numFmtId="0" fontId="2" fillId="0" borderId="84" xfId="1" applyBorder="1" applyAlignment="1">
      <alignment horizontal="center" vertical="center"/>
    </xf>
    <xf numFmtId="0" fontId="2" fillId="0" borderId="81" xfId="1" applyBorder="1" applyAlignment="1">
      <alignment horizontal="center" vertical="center"/>
    </xf>
    <xf numFmtId="0" fontId="2" fillId="0" borderId="96" xfId="1" applyBorder="1" applyAlignment="1">
      <alignment horizontal="center" vertical="center" wrapText="1"/>
    </xf>
    <xf numFmtId="0" fontId="2" fillId="0" borderId="98" xfId="1" applyBorder="1" applyAlignment="1">
      <alignment horizontal="center" vertical="center" wrapText="1"/>
    </xf>
    <xf numFmtId="0" fontId="2" fillId="0" borderId="105" xfId="1" applyBorder="1" applyAlignment="1">
      <alignment horizontal="center" vertical="center" wrapText="1"/>
    </xf>
    <xf numFmtId="0" fontId="2" fillId="0" borderId="99" xfId="1" applyBorder="1" applyAlignment="1">
      <alignment horizontal="center" vertical="center"/>
    </xf>
    <xf numFmtId="0" fontId="2" fillId="0" borderId="102" xfId="1" applyBorder="1" applyAlignment="1">
      <alignment horizontal="center" vertical="center"/>
    </xf>
    <xf numFmtId="0" fontId="2" fillId="0" borderId="107" xfId="1" applyBorder="1" applyAlignment="1">
      <alignment horizontal="center" vertical="center"/>
    </xf>
    <xf numFmtId="0" fontId="2" fillId="0" borderId="46" xfId="1" applyBorder="1" applyAlignment="1">
      <alignment horizontal="center" vertical="center" wrapText="1"/>
    </xf>
    <xf numFmtId="0" fontId="2" fillId="0" borderId="42" xfId="1" applyBorder="1" applyAlignment="1">
      <alignment horizontal="center" vertical="center" wrapText="1"/>
    </xf>
    <xf numFmtId="0" fontId="2" fillId="0" borderId="108" xfId="1" applyBorder="1" applyAlignment="1">
      <alignment horizontal="center" vertical="center" wrapText="1"/>
    </xf>
    <xf numFmtId="0" fontId="2" fillId="0" borderId="101" xfId="1" applyBorder="1" applyAlignment="1">
      <alignment horizontal="center" vertical="center" wrapText="1"/>
    </xf>
    <xf numFmtId="0" fontId="2" fillId="0" borderId="84" xfId="1" applyBorder="1" applyAlignment="1">
      <alignment horizontal="center" vertical="center" wrapText="1"/>
    </xf>
    <xf numFmtId="0" fontId="2" fillId="0" borderId="100" xfId="1" applyBorder="1" applyAlignment="1">
      <alignment horizontal="center" vertical="center" wrapText="1"/>
    </xf>
    <xf numFmtId="0" fontId="2" fillId="0" borderId="110" xfId="1" applyBorder="1" applyAlignment="1">
      <alignment horizontal="center" vertical="center"/>
    </xf>
    <xf numFmtId="0" fontId="2" fillId="0" borderId="42" xfId="1" applyBorder="1" applyAlignment="1">
      <alignment horizontal="center" vertical="center"/>
    </xf>
    <xf numFmtId="0" fontId="2" fillId="0" borderId="108" xfId="1" applyBorder="1" applyAlignment="1">
      <alignment horizontal="center" vertical="center"/>
    </xf>
    <xf numFmtId="0" fontId="2" fillId="0" borderId="109" xfId="1" applyBorder="1" applyAlignment="1">
      <alignment horizontal="center" vertical="center"/>
    </xf>
    <xf numFmtId="0" fontId="2" fillId="0" borderId="38" xfId="1" applyBorder="1" applyAlignment="1">
      <alignment horizontal="center" vertical="center"/>
    </xf>
    <xf numFmtId="0" fontId="2" fillId="0" borderId="69" xfId="1" applyBorder="1" applyAlignment="1">
      <alignment horizontal="center" vertical="center"/>
    </xf>
    <xf numFmtId="0" fontId="2" fillId="0" borderId="41" xfId="1" applyBorder="1" applyAlignment="1">
      <alignment horizontal="center" vertical="center" wrapText="1"/>
    </xf>
    <xf numFmtId="0" fontId="2" fillId="0" borderId="69" xfId="1" applyBorder="1" applyAlignment="1">
      <alignment horizontal="center" vertical="center" wrapText="1"/>
    </xf>
    <xf numFmtId="0" fontId="2" fillId="0" borderId="21" xfId="1" applyBorder="1" applyAlignment="1">
      <alignment horizontal="center" vertical="center" wrapText="1"/>
    </xf>
    <xf numFmtId="38" fontId="0" fillId="0" borderId="96" xfId="2" applyFont="1" applyFill="1" applyBorder="1" applyAlignment="1">
      <alignment horizontal="center" vertical="center"/>
    </xf>
    <xf numFmtId="38" fontId="0" fillId="0" borderId="89" xfId="2" applyFont="1" applyFill="1" applyBorder="1" applyAlignment="1">
      <alignment horizontal="center" vertical="center"/>
    </xf>
    <xf numFmtId="38" fontId="0" fillId="0" borderId="45" xfId="2" applyFont="1" applyFill="1" applyBorder="1" applyAlignment="1">
      <alignment horizontal="center" vertical="center"/>
    </xf>
    <xf numFmtId="38" fontId="0" fillId="0" borderId="41" xfId="2" applyFont="1" applyBorder="1" applyAlignment="1">
      <alignment horizontal="center" vertical="center"/>
    </xf>
    <xf numFmtId="38" fontId="0" fillId="4" borderId="45" xfId="2" applyFont="1" applyFill="1" applyBorder="1" applyAlignment="1">
      <alignment horizontal="center" vertical="center"/>
    </xf>
    <xf numFmtId="38" fontId="0" fillId="4" borderId="96" xfId="2" applyFont="1" applyFill="1" applyBorder="1" applyAlignment="1">
      <alignment horizontal="center" vertical="center"/>
    </xf>
    <xf numFmtId="38" fontId="0" fillId="0" borderId="61" xfId="2" applyFont="1" applyBorder="1" applyAlignment="1">
      <alignment horizontal="center" vertical="center"/>
    </xf>
    <xf numFmtId="0" fontId="5" fillId="0" borderId="0" xfId="1" applyFont="1" applyAlignment="1">
      <alignment horizontal="center" vertical="center"/>
    </xf>
    <xf numFmtId="0" fontId="2" fillId="0" borderId="69" xfId="1" applyFont="1" applyBorder="1" applyAlignment="1">
      <alignment horizontal="center" vertical="center"/>
    </xf>
    <xf numFmtId="0" fontId="2" fillId="0" borderId="11" xfId="1" applyFont="1" applyBorder="1" applyAlignment="1">
      <alignment horizontal="center" vertical="center"/>
    </xf>
    <xf numFmtId="0" fontId="2" fillId="0" borderId="95" xfId="1" applyFont="1" applyBorder="1" applyAlignment="1">
      <alignment horizontal="center" vertical="center" wrapText="1"/>
    </xf>
    <xf numFmtId="0" fontId="2" fillId="0" borderId="111" xfId="1" applyFont="1" applyBorder="1" applyAlignment="1">
      <alignment horizontal="center" vertical="center" wrapText="1"/>
    </xf>
    <xf numFmtId="0" fontId="2" fillId="0" borderId="96" xfId="1" applyFont="1" applyBorder="1" applyAlignment="1">
      <alignment horizontal="center" vertical="center"/>
    </xf>
    <xf numFmtId="0" fontId="2" fillId="0" borderId="105" xfId="1" applyFont="1" applyBorder="1" applyAlignment="1">
      <alignment horizontal="center" vertical="center"/>
    </xf>
    <xf numFmtId="0" fontId="2" fillId="0" borderId="45" xfId="1" applyFont="1" applyBorder="1" applyAlignment="1">
      <alignment horizontal="center" vertical="center" wrapText="1"/>
    </xf>
    <xf numFmtId="0" fontId="2" fillId="0" borderId="81" xfId="1" applyFont="1" applyBorder="1" applyAlignment="1">
      <alignment horizontal="center" vertical="center" wrapText="1"/>
    </xf>
    <xf numFmtId="0" fontId="2" fillId="0" borderId="84" xfId="1" applyFont="1" applyBorder="1" applyAlignment="1">
      <alignment horizontal="center" vertical="center" wrapText="1"/>
    </xf>
    <xf numFmtId="0" fontId="2" fillId="0" borderId="92" xfId="1" applyFont="1" applyBorder="1" applyAlignment="1">
      <alignment horizontal="center" vertical="center" wrapText="1"/>
    </xf>
    <xf numFmtId="38" fontId="2" fillId="0" borderId="112" xfId="2" applyFont="1" applyBorder="1" applyAlignment="1">
      <alignment horizontal="center" vertical="center"/>
    </xf>
    <xf numFmtId="178" fontId="2" fillId="0" borderId="152" xfId="1" applyNumberFormat="1" applyBorder="1" applyAlignment="1">
      <alignment horizontal="center" vertical="center" shrinkToFit="1"/>
    </xf>
    <xf numFmtId="0" fontId="2" fillId="0" borderId="104" xfId="1" applyFont="1" applyFill="1" applyBorder="1" applyAlignment="1">
      <alignment horizontal="center" vertical="center"/>
    </xf>
    <xf numFmtId="0" fontId="2" fillId="0" borderId="106" xfId="1" applyFont="1" applyFill="1" applyBorder="1" applyAlignment="1">
      <alignment horizontal="center" vertical="center"/>
    </xf>
    <xf numFmtId="0" fontId="2" fillId="0" borderId="103" xfId="1" applyFont="1" applyBorder="1" applyAlignment="1">
      <alignment vertical="center"/>
    </xf>
    <xf numFmtId="0" fontId="2" fillId="0" borderId="92" xfId="1" applyFont="1" applyBorder="1" applyAlignment="1">
      <alignment vertical="center"/>
    </xf>
    <xf numFmtId="38" fontId="2" fillId="0" borderId="103" xfId="2" applyFont="1" applyBorder="1" applyAlignment="1">
      <alignment horizontal="center" vertical="center"/>
    </xf>
    <xf numFmtId="38" fontId="2" fillId="0" borderId="100" xfId="2" applyFont="1" applyBorder="1" applyAlignment="1">
      <alignment horizontal="center" vertical="center"/>
    </xf>
    <xf numFmtId="0" fontId="2" fillId="0" borderId="101" xfId="1" applyFont="1" applyFill="1" applyBorder="1" applyAlignment="1">
      <alignment horizontal="center" vertical="center"/>
    </xf>
    <xf numFmtId="0" fontId="2" fillId="0" borderId="100" xfId="1" applyFont="1" applyBorder="1" applyAlignment="1">
      <alignment vertical="center"/>
    </xf>
    <xf numFmtId="0" fontId="2" fillId="0" borderId="45" xfId="1" applyFont="1" applyBorder="1" applyAlignment="1">
      <alignment horizontal="center" vertical="center"/>
    </xf>
    <xf numFmtId="0" fontId="2" fillId="0" borderId="81" xfId="1" applyFont="1" applyBorder="1" applyAlignment="1">
      <alignment horizontal="center" vertical="center"/>
    </xf>
    <xf numFmtId="0" fontId="2" fillId="0" borderId="68" xfId="1" applyFont="1" applyBorder="1" applyAlignment="1">
      <alignment horizontal="center" vertical="center"/>
    </xf>
    <xf numFmtId="0" fontId="2" fillId="0" borderId="70" xfId="1" applyFont="1" applyBorder="1" applyAlignment="1">
      <alignment horizontal="center" vertical="center"/>
    </xf>
    <xf numFmtId="0" fontId="2" fillId="0" borderId="91" xfId="1" applyFont="1" applyBorder="1" applyAlignment="1">
      <alignment horizontal="center" vertical="center"/>
    </xf>
    <xf numFmtId="0" fontId="2" fillId="0" borderId="99" xfId="1" applyFont="1" applyBorder="1" applyAlignment="1">
      <alignment horizontal="center" vertical="center"/>
    </xf>
    <xf numFmtId="0" fontId="2" fillId="0" borderId="102" xfId="1" applyFont="1" applyBorder="1" applyAlignment="1">
      <alignment horizontal="center" vertical="center"/>
    </xf>
    <xf numFmtId="0" fontId="2" fillId="0" borderId="107" xfId="1" applyFont="1" applyBorder="1" applyAlignment="1">
      <alignment horizontal="center" vertical="center"/>
    </xf>
    <xf numFmtId="0" fontId="2" fillId="0" borderId="224" xfId="1" applyFont="1" applyBorder="1" applyAlignment="1">
      <alignment horizontal="center" vertical="center"/>
    </xf>
    <xf numFmtId="178" fontId="2" fillId="0" borderId="123" xfId="1" applyNumberFormat="1" applyFont="1" applyBorder="1" applyAlignment="1">
      <alignment horizontal="center" vertical="center"/>
    </xf>
    <xf numFmtId="178" fontId="2" fillId="0" borderId="124" xfId="1" applyNumberFormat="1" applyFont="1" applyBorder="1" applyAlignment="1">
      <alignment horizontal="center" vertical="center"/>
    </xf>
    <xf numFmtId="0" fontId="2" fillId="0" borderId="104" xfId="1" applyFont="1" applyBorder="1" applyAlignment="1">
      <alignment horizontal="center" vertical="center"/>
    </xf>
    <xf numFmtId="0" fontId="2" fillId="0" borderId="106" xfId="1" applyFont="1" applyBorder="1" applyAlignment="1">
      <alignment horizontal="center" vertical="center"/>
    </xf>
    <xf numFmtId="0" fontId="14" fillId="0" borderId="184" xfId="1" applyFont="1" applyBorder="1" applyAlignment="1">
      <alignment horizontal="center" vertical="center"/>
    </xf>
    <xf numFmtId="0" fontId="14" fillId="0" borderId="199" xfId="1" applyFont="1" applyBorder="1" applyAlignment="1">
      <alignment horizontal="center" vertical="center"/>
    </xf>
    <xf numFmtId="0" fontId="14" fillId="7" borderId="204" xfId="1" applyFont="1" applyFill="1" applyBorder="1" applyAlignment="1">
      <alignment horizontal="center" vertical="center"/>
    </xf>
    <xf numFmtId="0" fontId="14" fillId="7" borderId="127" xfId="1" applyFont="1" applyFill="1" applyBorder="1" applyAlignment="1">
      <alignment horizontal="center" vertical="center"/>
    </xf>
    <xf numFmtId="0" fontId="14" fillId="7" borderId="185" xfId="1" applyFont="1" applyFill="1" applyBorder="1" applyAlignment="1">
      <alignment horizontal="center" vertical="center"/>
    </xf>
    <xf numFmtId="0" fontId="14" fillId="0" borderId="205" xfId="1" applyFont="1" applyBorder="1" applyAlignment="1">
      <alignment horizontal="center" vertical="center"/>
    </xf>
    <xf numFmtId="0" fontId="14" fillId="0" borderId="48" xfId="1" applyFont="1" applyBorder="1" applyAlignment="1">
      <alignment horizontal="center" vertical="center"/>
    </xf>
    <xf numFmtId="0" fontId="14" fillId="7" borderId="52" xfId="1" applyFont="1" applyFill="1" applyBorder="1" applyAlignment="1">
      <alignment horizontal="center" vertical="center"/>
    </xf>
    <xf numFmtId="0" fontId="14" fillId="7" borderId="206" xfId="1" applyFont="1" applyFill="1" applyBorder="1" applyAlignment="1">
      <alignment horizontal="center" vertical="center"/>
    </xf>
    <xf numFmtId="0" fontId="14" fillId="7" borderId="207" xfId="1" applyFont="1" applyFill="1" applyBorder="1" applyAlignment="1">
      <alignment horizontal="center" vertical="center"/>
    </xf>
    <xf numFmtId="0" fontId="14" fillId="0" borderId="211" xfId="1" applyFont="1" applyBorder="1" applyAlignment="1">
      <alignment horizontal="center" vertical="center"/>
    </xf>
    <xf numFmtId="0" fontId="14" fillId="0" borderId="210" xfId="1" applyFont="1" applyBorder="1" applyAlignment="1">
      <alignment horizontal="center" vertical="center"/>
    </xf>
    <xf numFmtId="0" fontId="14" fillId="0" borderId="209" xfId="1" applyFont="1" applyBorder="1" applyAlignment="1">
      <alignment horizontal="center" vertical="center"/>
    </xf>
    <xf numFmtId="0" fontId="14" fillId="0" borderId="212" xfId="1" applyFont="1" applyBorder="1" applyAlignment="1">
      <alignment horizontal="center" vertical="center"/>
    </xf>
    <xf numFmtId="0" fontId="14" fillId="0" borderId="158" xfId="1" applyFont="1" applyBorder="1" applyAlignment="1">
      <alignment vertical="center"/>
    </xf>
    <xf numFmtId="0" fontId="14" fillId="0" borderId="86" xfId="1" applyFont="1" applyBorder="1" applyAlignment="1">
      <alignment vertical="center"/>
    </xf>
    <xf numFmtId="0" fontId="14" fillId="0" borderId="10" xfId="1" applyFont="1" applyBorder="1" applyAlignment="1">
      <alignment vertical="center"/>
    </xf>
    <xf numFmtId="38" fontId="14" fillId="0" borderId="161" xfId="2" applyFont="1" applyFill="1" applyBorder="1" applyAlignment="1">
      <alignment horizontal="right" vertical="center"/>
    </xf>
    <xf numFmtId="38" fontId="14" fillId="0" borderId="160" xfId="2" applyFont="1" applyFill="1" applyBorder="1" applyAlignment="1">
      <alignment horizontal="right" vertical="center"/>
    </xf>
    <xf numFmtId="0" fontId="13" fillId="0" borderId="145" xfId="1" applyFont="1" applyBorder="1" applyAlignment="1">
      <alignment vertical="center" wrapText="1"/>
    </xf>
    <xf numFmtId="0" fontId="13" fillId="0" borderId="14" xfId="1" applyFont="1" applyBorder="1" applyAlignment="1">
      <alignment vertical="center" wrapText="1"/>
    </xf>
    <xf numFmtId="0" fontId="13" fillId="0" borderId="146" xfId="1" applyFont="1" applyBorder="1" applyAlignment="1">
      <alignment vertical="center" wrapText="1"/>
    </xf>
    <xf numFmtId="0" fontId="13" fillId="0" borderId="133" xfId="1" applyFont="1" applyBorder="1" applyAlignment="1">
      <alignment vertical="center" wrapText="1"/>
    </xf>
    <xf numFmtId="0" fontId="13" fillId="0" borderId="0" xfId="1" applyFont="1" applyBorder="1" applyAlignment="1">
      <alignment vertical="center" wrapText="1"/>
    </xf>
    <xf numFmtId="0" fontId="13" fillId="0" borderId="56" xfId="1" applyFont="1" applyBorder="1" applyAlignment="1">
      <alignment vertical="center" wrapText="1"/>
    </xf>
    <xf numFmtId="0" fontId="13" fillId="0" borderId="136" xfId="1" applyFont="1" applyBorder="1" applyAlignment="1">
      <alignment vertical="center" wrapText="1"/>
    </xf>
    <xf numFmtId="0" fontId="13" fillId="0" borderId="8" xfId="1" applyFont="1" applyBorder="1" applyAlignment="1">
      <alignment vertical="center" wrapText="1"/>
    </xf>
    <xf numFmtId="0" fontId="13" fillId="0" borderId="9" xfId="1" applyFont="1" applyBorder="1" applyAlignment="1">
      <alignment vertical="center" wrapText="1"/>
    </xf>
    <xf numFmtId="0" fontId="14" fillId="0" borderId="230" xfId="1" applyFont="1" applyBorder="1" applyAlignment="1">
      <alignment vertical="center"/>
    </xf>
    <xf numFmtId="0" fontId="14" fillId="0" borderId="223" xfId="1" applyFont="1" applyBorder="1" applyAlignment="1">
      <alignment horizontal="center" vertical="center"/>
    </xf>
    <xf numFmtId="38" fontId="14" fillId="0" borderId="181" xfId="2" applyFont="1" applyFill="1" applyBorder="1" applyAlignment="1">
      <alignment horizontal="right" vertical="center"/>
    </xf>
    <xf numFmtId="38" fontId="14" fillId="0" borderId="214" xfId="2" applyFont="1" applyFill="1" applyBorder="1" applyAlignment="1">
      <alignment horizontal="right" vertical="center"/>
    </xf>
    <xf numFmtId="0" fontId="14" fillId="0" borderId="213" xfId="1" applyFont="1" applyBorder="1" applyAlignment="1">
      <alignment horizontal="center" vertical="center"/>
    </xf>
    <xf numFmtId="38" fontId="14" fillId="0" borderId="165" xfId="2" applyFont="1" applyFill="1" applyBorder="1" applyAlignment="1">
      <alignment horizontal="center" vertical="center"/>
    </xf>
    <xf numFmtId="38" fontId="14" fillId="0" borderId="164" xfId="2" applyFont="1" applyFill="1" applyBorder="1" applyAlignment="1">
      <alignment horizontal="center" vertical="center"/>
    </xf>
    <xf numFmtId="38" fontId="14" fillId="0" borderId="219" xfId="1" applyNumberFormat="1" applyFont="1" applyBorder="1" applyAlignment="1">
      <alignment vertical="center"/>
    </xf>
    <xf numFmtId="38" fontId="14" fillId="0" borderId="147" xfId="1" applyNumberFormat="1" applyFont="1" applyBorder="1" applyAlignment="1">
      <alignment vertical="center"/>
    </xf>
    <xf numFmtId="0" fontId="14" fillId="0" borderId="161" xfId="1" applyFont="1" applyBorder="1" applyAlignment="1">
      <alignment horizontal="center" vertical="center"/>
    </xf>
    <xf numFmtId="0" fontId="14" fillId="0" borderId="159" xfId="1" applyFont="1" applyBorder="1" applyAlignment="1">
      <alignment horizontal="center" vertical="center"/>
    </xf>
    <xf numFmtId="38" fontId="14" fillId="0" borderId="220" xfId="2" applyFont="1" applyFill="1" applyBorder="1" applyAlignment="1">
      <alignment horizontal="right" vertical="center"/>
    </xf>
    <xf numFmtId="38" fontId="14" fillId="0" borderId="177" xfId="2" applyFont="1" applyFill="1" applyBorder="1" applyAlignment="1">
      <alignment horizontal="right" vertical="center"/>
    </xf>
    <xf numFmtId="0" fontId="14" fillId="0" borderId="216" xfId="1" applyFont="1" applyBorder="1" applyAlignment="1">
      <alignment horizontal="left" vertical="center"/>
    </xf>
    <xf numFmtId="0" fontId="14" fillId="0" borderId="221" xfId="1" applyFont="1" applyBorder="1" applyAlignment="1">
      <alignment horizontal="left" vertical="center"/>
    </xf>
    <xf numFmtId="0" fontId="14" fillId="0" borderId="63" xfId="1" applyFont="1" applyBorder="1" applyAlignment="1">
      <alignment horizontal="left" vertical="center"/>
    </xf>
    <xf numFmtId="0" fontId="14" fillId="0" borderId="222" xfId="1" applyFont="1" applyBorder="1" applyAlignment="1">
      <alignment horizontal="left" vertical="center"/>
    </xf>
    <xf numFmtId="38" fontId="14" fillId="0" borderId="165" xfId="2" applyFont="1" applyFill="1" applyBorder="1" applyAlignment="1">
      <alignment horizontal="right" vertical="center"/>
    </xf>
    <xf numFmtId="38" fontId="14" fillId="0" borderId="164" xfId="2" applyFont="1" applyFill="1" applyBorder="1" applyAlignment="1">
      <alignment horizontal="right" vertical="center"/>
    </xf>
    <xf numFmtId="0" fontId="14" fillId="0" borderId="203" xfId="1" applyFont="1" applyBorder="1" applyAlignment="1">
      <alignment horizontal="center" vertical="center"/>
    </xf>
    <xf numFmtId="0" fontId="14" fillId="0" borderId="69" xfId="1" applyFont="1" applyBorder="1" applyAlignment="1">
      <alignment horizontal="center" vertical="center"/>
    </xf>
    <xf numFmtId="0" fontId="14" fillId="0" borderId="7" xfId="1" applyFont="1" applyBorder="1" applyAlignment="1">
      <alignment horizontal="center" vertical="center"/>
    </xf>
    <xf numFmtId="0" fontId="14" fillId="0" borderId="11" xfId="1" applyFont="1" applyBorder="1" applyAlignment="1">
      <alignment horizontal="center" vertical="center"/>
    </xf>
    <xf numFmtId="38" fontId="14" fillId="0" borderId="174" xfId="2" applyFont="1" applyBorder="1" applyAlignment="1">
      <alignment horizontal="center" vertical="center"/>
    </xf>
    <xf numFmtId="38" fontId="14" fillId="0" borderId="169" xfId="2" applyFont="1" applyBorder="1" applyAlignment="1">
      <alignment horizontal="center" vertical="center"/>
    </xf>
    <xf numFmtId="0" fontId="13" fillId="0" borderId="174" xfId="1" applyFont="1" applyBorder="1" applyAlignment="1">
      <alignment vertical="center" shrinkToFit="1"/>
    </xf>
    <xf numFmtId="0" fontId="13" fillId="0" borderId="175" xfId="1" applyFont="1" applyBorder="1" applyAlignment="1">
      <alignment vertical="center" shrinkToFit="1"/>
    </xf>
    <xf numFmtId="0" fontId="13" fillId="0" borderId="169" xfId="1" applyFont="1" applyBorder="1" applyAlignment="1">
      <alignment vertical="center" shrinkToFit="1"/>
    </xf>
    <xf numFmtId="0" fontId="14" fillId="0" borderId="32" xfId="1" applyFont="1" applyBorder="1" applyAlignment="1">
      <alignment horizontal="center" vertical="center"/>
    </xf>
    <xf numFmtId="0" fontId="14" fillId="0" borderId="54" xfId="1" applyFont="1" applyBorder="1" applyAlignment="1">
      <alignment horizontal="center" vertical="center"/>
    </xf>
    <xf numFmtId="38" fontId="14" fillId="0" borderId="233" xfId="2" applyFont="1" applyBorder="1" applyAlignment="1">
      <alignment horizontal="center" vertical="center"/>
    </xf>
    <xf numFmtId="38" fontId="14" fillId="0" borderId="231" xfId="2" applyFont="1" applyBorder="1" applyAlignment="1">
      <alignment horizontal="center" vertical="center"/>
    </xf>
    <xf numFmtId="181" fontId="14" fillId="5" borderId="173" xfId="2" applyNumberFormat="1" applyFont="1" applyFill="1" applyBorder="1" applyAlignment="1">
      <alignment horizontal="center" vertical="center"/>
    </xf>
    <xf numFmtId="181" fontId="14" fillId="5" borderId="180" xfId="2" applyNumberFormat="1" applyFont="1" applyFill="1" applyBorder="1" applyAlignment="1">
      <alignment horizontal="center" vertical="center"/>
    </xf>
    <xf numFmtId="181" fontId="14" fillId="0" borderId="173" xfId="2" applyNumberFormat="1" applyFont="1" applyBorder="1" applyAlignment="1">
      <alignment horizontal="center" vertical="center"/>
    </xf>
    <xf numFmtId="181" fontId="14" fillId="0" borderId="180" xfId="2" applyNumberFormat="1" applyFont="1" applyBorder="1" applyAlignment="1">
      <alignment horizontal="center" vertical="center"/>
    </xf>
    <xf numFmtId="181" fontId="14" fillId="0" borderId="197" xfId="2" applyNumberFormat="1" applyFont="1" applyBorder="1" applyAlignment="1">
      <alignment horizontal="center" vertical="center"/>
    </xf>
    <xf numFmtId="181" fontId="14" fillId="0" borderId="62" xfId="2" applyNumberFormat="1" applyFont="1" applyBorder="1" applyAlignment="1">
      <alignment horizontal="center" vertical="center"/>
    </xf>
    <xf numFmtId="182" fontId="14" fillId="0" borderId="143" xfId="1" applyNumberFormat="1" applyFont="1" applyFill="1" applyBorder="1" applyAlignment="1">
      <alignment horizontal="center" vertical="center"/>
    </xf>
    <xf numFmtId="182" fontId="14" fillId="0" borderId="54" xfId="1" applyNumberFormat="1" applyFont="1" applyFill="1" applyBorder="1" applyAlignment="1">
      <alignment horizontal="center" vertical="center"/>
    </xf>
    <xf numFmtId="182" fontId="14" fillId="0" borderId="144" xfId="1" applyNumberFormat="1" applyFont="1" applyFill="1" applyBorder="1" applyAlignment="1">
      <alignment horizontal="center" vertical="center"/>
    </xf>
    <xf numFmtId="182" fontId="14" fillId="0" borderId="138" xfId="1" applyNumberFormat="1" applyFont="1" applyFill="1" applyBorder="1" applyAlignment="1">
      <alignment horizontal="center" vertical="center"/>
    </xf>
    <xf numFmtId="182" fontId="14" fillId="0" borderId="18" xfId="1" applyNumberFormat="1" applyFont="1" applyFill="1" applyBorder="1" applyAlignment="1">
      <alignment horizontal="center" vertical="center"/>
    </xf>
    <xf numFmtId="182" fontId="14" fillId="0" borderId="139" xfId="1" applyNumberFormat="1" applyFont="1" applyFill="1" applyBorder="1" applyAlignment="1">
      <alignment horizontal="center" vertical="center"/>
    </xf>
    <xf numFmtId="181" fontId="14" fillId="0" borderId="196" xfId="2" applyNumberFormat="1" applyFont="1" applyBorder="1" applyAlignment="1">
      <alignment horizontal="center" vertical="center"/>
    </xf>
    <xf numFmtId="181" fontId="14" fillId="0" borderId="94" xfId="2" applyNumberFormat="1" applyFont="1" applyBorder="1" applyAlignment="1">
      <alignment horizontal="center" vertical="center"/>
    </xf>
    <xf numFmtId="0" fontId="13" fillId="0" borderId="143" xfId="1" applyFont="1" applyBorder="1" applyAlignment="1">
      <alignment vertical="center" shrinkToFit="1"/>
    </xf>
    <xf numFmtId="0" fontId="13" fillId="0" borderId="54" xfId="1" applyFont="1" applyBorder="1" applyAlignment="1">
      <alignment vertical="center" shrinkToFit="1"/>
    </xf>
    <xf numFmtId="0" fontId="13" fillId="0" borderId="144" xfId="1" applyFont="1" applyBorder="1" applyAlignment="1">
      <alignment vertical="center" shrinkToFit="1"/>
    </xf>
    <xf numFmtId="0" fontId="14" fillId="0" borderId="167" xfId="1" applyFont="1" applyBorder="1" applyAlignment="1">
      <alignment horizontal="center" vertical="center" wrapText="1"/>
    </xf>
    <xf numFmtId="0" fontId="14" fillId="0" borderId="86" xfId="1" applyFont="1" applyBorder="1" applyAlignment="1">
      <alignment horizontal="center" vertical="center"/>
    </xf>
    <xf numFmtId="0" fontId="14" fillId="0" borderId="10" xfId="1" applyFont="1" applyBorder="1" applyAlignment="1">
      <alignment horizontal="center" vertical="center"/>
    </xf>
    <xf numFmtId="0" fontId="14" fillId="0" borderId="168" xfId="1" applyFont="1" applyBorder="1" applyAlignment="1">
      <alignment horizontal="center" vertical="center"/>
    </xf>
    <xf numFmtId="0" fontId="14" fillId="0" borderId="176" xfId="1" applyFont="1" applyBorder="1" applyAlignment="1">
      <alignment horizontal="center" vertical="center"/>
    </xf>
    <xf numFmtId="177" fontId="14" fillId="0" borderId="173" xfId="1" applyNumberFormat="1" applyFont="1" applyBorder="1" applyAlignment="1">
      <alignment horizontal="center" vertical="center"/>
    </xf>
    <xf numFmtId="177" fontId="14" fillId="0" borderId="180" xfId="1" applyNumberFormat="1" applyFont="1" applyBorder="1" applyAlignment="1">
      <alignment horizontal="center" vertical="center"/>
    </xf>
    <xf numFmtId="0" fontId="14" fillId="0" borderId="163" xfId="1" applyFont="1" applyBorder="1" applyAlignment="1">
      <alignment horizontal="center" vertical="center"/>
    </xf>
    <xf numFmtId="182" fontId="14" fillId="0" borderId="110" xfId="1" applyNumberFormat="1" applyFont="1" applyFill="1" applyBorder="1" applyAlignment="1">
      <alignment horizontal="center" vertical="center"/>
    </xf>
    <xf numFmtId="182" fontId="14" fillId="0" borderId="42" xfId="1" applyNumberFormat="1" applyFont="1" applyFill="1" applyBorder="1" applyAlignment="1">
      <alignment horizontal="center" vertical="center"/>
    </xf>
    <xf numFmtId="182" fontId="14" fillId="0" borderId="108" xfId="1" applyNumberFormat="1" applyFont="1" applyFill="1" applyBorder="1" applyAlignment="1">
      <alignment horizontal="center" vertical="center"/>
    </xf>
    <xf numFmtId="0" fontId="13" fillId="0" borderId="110" xfId="1" applyFont="1" applyBorder="1" applyAlignment="1">
      <alignment vertical="center" shrinkToFit="1"/>
    </xf>
    <xf numFmtId="0" fontId="13" fillId="0" borderId="42" xfId="1" applyFont="1" applyBorder="1" applyAlignment="1">
      <alignment vertical="center" shrinkToFit="1"/>
    </xf>
    <xf numFmtId="0" fontId="13" fillId="0" borderId="108" xfId="1" applyFont="1" applyBorder="1" applyAlignment="1">
      <alignment vertical="center" shrinkToFit="1"/>
    </xf>
    <xf numFmtId="0" fontId="14" fillId="0" borderId="40" xfId="1" applyFont="1" applyBorder="1" applyAlignment="1">
      <alignment horizontal="center" vertical="center" wrapText="1"/>
    </xf>
    <xf numFmtId="0" fontId="14" fillId="0" borderId="40" xfId="1" applyFont="1" applyBorder="1" applyAlignment="1">
      <alignment horizontal="center" vertical="center"/>
    </xf>
    <xf numFmtId="0" fontId="14" fillId="0" borderId="189" xfId="1" applyFont="1" applyBorder="1" applyAlignment="1">
      <alignment horizontal="center" vertical="center"/>
    </xf>
    <xf numFmtId="0" fontId="14" fillId="0" borderId="191" xfId="1" applyFont="1" applyBorder="1" applyAlignment="1">
      <alignment horizontal="center" vertical="center"/>
    </xf>
    <xf numFmtId="177" fontId="14" fillId="5" borderId="132" xfId="1" applyNumberFormat="1" applyFont="1" applyFill="1" applyBorder="1" applyAlignment="1">
      <alignment horizontal="center" vertical="center"/>
    </xf>
    <xf numFmtId="177" fontId="14" fillId="5" borderId="131" xfId="1" applyNumberFormat="1" applyFont="1" applyFill="1" applyBorder="1" applyAlignment="1">
      <alignment horizontal="center" vertical="center"/>
    </xf>
    <xf numFmtId="181" fontId="14" fillId="0" borderId="101" xfId="2" applyNumberFormat="1" applyFont="1" applyBorder="1" applyAlignment="1">
      <alignment horizontal="center" vertical="center"/>
    </xf>
    <xf numFmtId="181" fontId="14" fillId="0" borderId="100" xfId="2" applyNumberFormat="1" applyFont="1" applyBorder="1" applyAlignment="1">
      <alignment horizontal="center" vertical="center"/>
    </xf>
    <xf numFmtId="177" fontId="14" fillId="0" borderId="192" xfId="1" applyNumberFormat="1" applyFont="1" applyBorder="1" applyAlignment="1">
      <alignment horizontal="center" vertical="center"/>
    </xf>
    <xf numFmtId="177" fontId="14" fillId="0" borderId="143" xfId="1" applyNumberFormat="1" applyFont="1" applyBorder="1" applyAlignment="1">
      <alignment horizontal="center" vertical="center"/>
    </xf>
    <xf numFmtId="0" fontId="14" fillId="0" borderId="44" xfId="1" applyFont="1" applyBorder="1" applyAlignment="1">
      <alignment horizontal="center" vertical="center"/>
    </xf>
    <xf numFmtId="0" fontId="14" fillId="0" borderId="42" xfId="1" applyFont="1" applyBorder="1" applyAlignment="1">
      <alignment horizontal="center" vertical="center"/>
    </xf>
    <xf numFmtId="0" fontId="14" fillId="0" borderId="108" xfId="1" applyFont="1" applyBorder="1" applyAlignment="1">
      <alignment horizontal="center" vertical="center"/>
    </xf>
    <xf numFmtId="0" fontId="14" fillId="0" borderId="86" xfId="1" applyFont="1" applyBorder="1" applyAlignment="1">
      <alignment horizontal="center" vertical="center" wrapText="1"/>
    </xf>
    <xf numFmtId="0" fontId="14" fillId="0" borderId="163" xfId="1" applyFont="1" applyBorder="1" applyAlignment="1">
      <alignment horizontal="center" vertical="center" wrapText="1"/>
    </xf>
    <xf numFmtId="0" fontId="14" fillId="0" borderId="110" xfId="1" applyFont="1" applyFill="1" applyBorder="1" applyAlignment="1">
      <alignment horizontal="center" vertical="center"/>
    </xf>
    <xf numFmtId="0" fontId="14" fillId="0" borderId="42" xfId="1" applyFont="1" applyFill="1" applyBorder="1" applyAlignment="1">
      <alignment horizontal="center" vertical="center"/>
    </xf>
    <xf numFmtId="0" fontId="14" fillId="0" borderId="108" xfId="1" applyFont="1" applyFill="1" applyBorder="1" applyAlignment="1">
      <alignment horizontal="center" vertical="center"/>
    </xf>
    <xf numFmtId="0" fontId="13" fillId="0" borderId="161" xfId="1" applyFont="1" applyBorder="1" applyAlignment="1">
      <alignment vertical="center" shrinkToFit="1"/>
    </xf>
    <xf numFmtId="0" fontId="13" fillId="0" borderId="159" xfId="1" applyFont="1" applyBorder="1" applyAlignment="1">
      <alignment vertical="center" shrinkToFit="1"/>
    </xf>
    <xf numFmtId="0" fontId="13" fillId="0" borderId="160" xfId="1" applyFont="1" applyBorder="1" applyAlignment="1">
      <alignment vertical="center" shrinkToFit="1"/>
    </xf>
    <xf numFmtId="0" fontId="14" fillId="5" borderId="110" xfId="1" applyFont="1" applyFill="1" applyBorder="1" applyAlignment="1">
      <alignment horizontal="center" vertical="center"/>
    </xf>
    <xf numFmtId="0" fontId="14" fillId="5" borderId="42" xfId="1" applyFont="1" applyFill="1" applyBorder="1" applyAlignment="1">
      <alignment horizontal="center" vertical="center"/>
    </xf>
    <xf numFmtId="0" fontId="14" fillId="5" borderId="108" xfId="1" applyFont="1" applyFill="1" applyBorder="1" applyAlignment="1">
      <alignment horizontal="center" vertical="center"/>
    </xf>
    <xf numFmtId="0" fontId="14" fillId="7" borderId="110" xfId="1" applyFont="1" applyFill="1" applyBorder="1" applyAlignment="1">
      <alignment horizontal="center" vertical="center"/>
    </xf>
    <xf numFmtId="0" fontId="14" fillId="7" borderId="42" xfId="1" applyFont="1" applyFill="1" applyBorder="1" applyAlignment="1">
      <alignment horizontal="center" vertical="center"/>
    </xf>
    <xf numFmtId="0" fontId="14" fillId="7" borderId="108" xfId="1" applyFont="1" applyFill="1" applyBorder="1" applyAlignment="1">
      <alignment horizontal="center" vertical="center"/>
    </xf>
    <xf numFmtId="0" fontId="24" fillId="0" borderId="165" xfId="1" applyFont="1" applyBorder="1" applyAlignment="1">
      <alignment vertical="center"/>
    </xf>
    <xf numFmtId="0" fontId="24" fillId="0" borderId="166" xfId="1" applyFont="1" applyBorder="1" applyAlignment="1">
      <alignment vertical="center"/>
    </xf>
    <xf numFmtId="0" fontId="24" fillId="0" borderId="164" xfId="1" applyFont="1" applyBorder="1" applyAlignment="1">
      <alignment vertical="center"/>
    </xf>
    <xf numFmtId="0" fontId="14" fillId="0" borderId="158" xfId="1" applyFont="1" applyBorder="1" applyAlignment="1">
      <alignment horizontal="center" vertical="center"/>
    </xf>
    <xf numFmtId="0" fontId="14" fillId="7" borderId="138" xfId="1" applyFont="1" applyFill="1" applyBorder="1" applyAlignment="1">
      <alignment horizontal="center" vertical="center"/>
    </xf>
    <xf numFmtId="0" fontId="14" fillId="7" borderId="18" xfId="1" applyFont="1" applyFill="1" applyBorder="1" applyAlignment="1">
      <alignment horizontal="center" vertical="center"/>
    </xf>
    <xf numFmtId="0" fontId="14" fillId="7" borderId="139" xfId="1" applyFont="1" applyFill="1" applyBorder="1" applyAlignment="1">
      <alignment horizontal="center" vertical="center"/>
    </xf>
    <xf numFmtId="0" fontId="14" fillId="9" borderId="138" xfId="1" applyFont="1" applyFill="1" applyBorder="1" applyAlignment="1">
      <alignment horizontal="center" vertical="center"/>
    </xf>
    <xf numFmtId="0" fontId="14" fillId="9" borderId="18" xfId="1" applyFont="1" applyFill="1" applyBorder="1" applyAlignment="1">
      <alignment horizontal="center" vertical="center"/>
    </xf>
    <xf numFmtId="0" fontId="14" fillId="9" borderId="139" xfId="1" applyFont="1" applyFill="1" applyBorder="1" applyAlignment="1">
      <alignment horizontal="center" vertical="center"/>
    </xf>
    <xf numFmtId="0" fontId="14" fillId="9" borderId="133" xfId="1" applyFont="1" applyFill="1" applyBorder="1" applyAlignment="1">
      <alignment horizontal="center" vertical="center"/>
    </xf>
    <xf numFmtId="0" fontId="14" fillId="9" borderId="131" xfId="1" applyFont="1" applyFill="1" applyBorder="1" applyAlignment="1">
      <alignment horizontal="center" vertical="center"/>
    </xf>
    <xf numFmtId="0" fontId="14" fillId="9" borderId="136" xfId="1" applyFont="1" applyFill="1" applyBorder="1" applyAlignment="1">
      <alignment horizontal="center" vertical="center"/>
    </xf>
    <xf numFmtId="0" fontId="14" fillId="9" borderId="135" xfId="1" applyFont="1" applyFill="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157" xfId="1" applyFont="1" applyBorder="1" applyAlignment="1">
      <alignment horizontal="center" vertical="center"/>
    </xf>
    <xf numFmtId="0" fontId="14" fillId="0" borderId="20" xfId="1" applyFont="1" applyBorder="1" applyAlignment="1">
      <alignment horizontal="center" vertical="center"/>
    </xf>
    <xf numFmtId="0" fontId="14" fillId="0" borderId="0" xfId="1" applyFont="1" applyBorder="1" applyAlignment="1">
      <alignment horizontal="center" vertical="center"/>
    </xf>
    <xf numFmtId="0" fontId="14" fillId="0" borderId="131" xfId="1" applyFont="1" applyBorder="1" applyAlignment="1">
      <alignment horizontal="center" vertical="center"/>
    </xf>
    <xf numFmtId="0" fontId="14" fillId="0" borderId="8" xfId="1" applyFont="1" applyBorder="1" applyAlignment="1">
      <alignment horizontal="center" vertical="center"/>
    </xf>
    <xf numFmtId="0" fontId="14" fillId="0" borderId="135" xfId="1" applyFont="1" applyBorder="1" applyAlignment="1">
      <alignment horizontal="center" vertical="center"/>
    </xf>
    <xf numFmtId="0" fontId="14" fillId="10" borderId="211" xfId="1" applyFont="1" applyFill="1" applyBorder="1" applyAlignment="1">
      <alignment horizontal="center" vertical="center"/>
    </xf>
    <xf numFmtId="0" fontId="14" fillId="10" borderId="209" xfId="1" applyFont="1" applyFill="1" applyBorder="1" applyAlignment="1">
      <alignment horizontal="center" vertical="center"/>
    </xf>
    <xf numFmtId="0" fontId="14" fillId="10" borderId="210" xfId="1" applyFont="1" applyFill="1" applyBorder="1" applyAlignment="1">
      <alignment horizontal="center" vertical="center"/>
    </xf>
    <xf numFmtId="0" fontId="14" fillId="9" borderId="211" xfId="1" applyFont="1" applyFill="1" applyBorder="1" applyAlignment="1">
      <alignment horizontal="center" vertical="center"/>
    </xf>
    <xf numFmtId="0" fontId="14" fillId="9" borderId="209" xfId="1" applyFont="1" applyFill="1" applyBorder="1" applyAlignment="1">
      <alignment horizontal="center" vertical="center"/>
    </xf>
    <xf numFmtId="0" fontId="14" fillId="9" borderId="210" xfId="1" applyFont="1" applyFill="1" applyBorder="1" applyAlignment="1">
      <alignment horizontal="center" vertical="center"/>
    </xf>
    <xf numFmtId="0" fontId="14" fillId="8" borderId="211" xfId="1" applyFont="1" applyFill="1" applyBorder="1" applyAlignment="1">
      <alignment horizontal="center" vertical="center"/>
    </xf>
    <xf numFmtId="0" fontId="14" fillId="8" borderId="209" xfId="1" applyFont="1" applyFill="1" applyBorder="1" applyAlignment="1">
      <alignment horizontal="center" vertical="center"/>
    </xf>
    <xf numFmtId="0" fontId="14" fillId="8" borderId="210" xfId="1" applyFont="1" applyFill="1" applyBorder="1" applyAlignment="1">
      <alignment horizontal="center" vertical="center"/>
    </xf>
    <xf numFmtId="0" fontId="14" fillId="0" borderId="129" xfId="1" applyFont="1" applyBorder="1" applyAlignment="1">
      <alignment horizontal="center" vertical="center"/>
    </xf>
    <xf numFmtId="0" fontId="14" fillId="0" borderId="133" xfId="1" applyFont="1" applyBorder="1" applyAlignment="1">
      <alignment horizontal="center" vertical="center"/>
    </xf>
    <xf numFmtId="0" fontId="14" fillId="0" borderId="136" xfId="1" applyFont="1" applyBorder="1" applyAlignment="1">
      <alignment horizontal="center" vertical="center"/>
    </xf>
    <xf numFmtId="0" fontId="14" fillId="8" borderId="133" xfId="1" applyFont="1" applyFill="1" applyBorder="1" applyAlignment="1">
      <alignment horizontal="center" vertical="center"/>
    </xf>
    <xf numFmtId="0" fontId="14" fillId="8" borderId="131" xfId="1" applyFont="1" applyFill="1" applyBorder="1" applyAlignment="1">
      <alignment horizontal="center" vertical="center"/>
    </xf>
    <xf numFmtId="0" fontId="14" fillId="8" borderId="136" xfId="1" applyFont="1" applyFill="1" applyBorder="1" applyAlignment="1">
      <alignment horizontal="center" vertical="center"/>
    </xf>
    <xf numFmtId="0" fontId="14" fillId="8" borderId="135" xfId="1" applyFont="1" applyFill="1" applyBorder="1" applyAlignment="1">
      <alignment horizontal="center" vertical="center"/>
    </xf>
    <xf numFmtId="177" fontId="14" fillId="7" borderId="110" xfId="1" applyNumberFormat="1" applyFont="1" applyFill="1" applyBorder="1" applyAlignment="1">
      <alignment horizontal="center" vertical="center"/>
    </xf>
    <xf numFmtId="177" fontId="14" fillId="7" borderId="41" xfId="1" applyNumberFormat="1" applyFont="1" applyFill="1" applyBorder="1" applyAlignment="1">
      <alignment horizontal="center" vertical="center"/>
    </xf>
    <xf numFmtId="180" fontId="14" fillId="7" borderId="110" xfId="1" applyNumberFormat="1" applyFont="1" applyFill="1" applyBorder="1" applyAlignment="1">
      <alignment horizontal="center" vertical="center"/>
    </xf>
    <xf numFmtId="180" fontId="14" fillId="7" borderId="41" xfId="1" applyNumberFormat="1" applyFont="1" applyFill="1" applyBorder="1" applyAlignment="1">
      <alignment horizontal="center" vertical="center"/>
    </xf>
    <xf numFmtId="0" fontId="14" fillId="0" borderId="198" xfId="1" applyFont="1" applyBorder="1" applyAlignment="1">
      <alignment horizontal="center" vertical="center"/>
    </xf>
    <xf numFmtId="0" fontId="14" fillId="0" borderId="201" xfId="1" applyFont="1" applyBorder="1" applyAlignment="1">
      <alignment horizontal="center" vertical="center"/>
    </xf>
    <xf numFmtId="0" fontId="14" fillId="10" borderId="54" xfId="1" applyFont="1" applyFill="1" applyBorder="1" applyAlignment="1">
      <alignment horizontal="center" vertical="center"/>
    </xf>
    <xf numFmtId="0" fontId="14" fillId="10" borderId="144" xfId="1" applyFont="1" applyFill="1" applyBorder="1" applyAlignment="1">
      <alignment horizontal="center" vertical="center"/>
    </xf>
    <xf numFmtId="0" fontId="14" fillId="10" borderId="138" xfId="1" applyFont="1" applyFill="1" applyBorder="1" applyAlignment="1">
      <alignment horizontal="center" vertical="center"/>
    </xf>
    <xf numFmtId="0" fontId="14" fillId="10" borderId="18" xfId="1" applyFont="1" applyFill="1" applyBorder="1" applyAlignment="1">
      <alignment horizontal="center" vertical="center"/>
    </xf>
    <xf numFmtId="0" fontId="14" fillId="10" borderId="139" xfId="1" applyFont="1" applyFill="1" applyBorder="1" applyAlignment="1">
      <alignment horizontal="center" vertical="center"/>
    </xf>
    <xf numFmtId="0" fontId="14" fillId="10" borderId="133" xfId="1" applyFont="1" applyFill="1" applyBorder="1" applyAlignment="1">
      <alignment horizontal="center" vertical="center"/>
    </xf>
    <xf numFmtId="0" fontId="14" fillId="10" borderId="131" xfId="1" applyFont="1" applyFill="1" applyBorder="1" applyAlignment="1">
      <alignment horizontal="center" vertical="center"/>
    </xf>
    <xf numFmtId="0" fontId="14" fillId="10" borderId="136" xfId="1" applyFont="1" applyFill="1" applyBorder="1" applyAlignment="1">
      <alignment horizontal="center" vertical="center"/>
    </xf>
    <xf numFmtId="0" fontId="14" fillId="10" borderId="135" xfId="1" applyFont="1" applyFill="1" applyBorder="1" applyAlignment="1">
      <alignment horizontal="center" vertical="center"/>
    </xf>
    <xf numFmtId="0" fontId="14" fillId="8" borderId="143" xfId="1" applyFont="1" applyFill="1" applyBorder="1" applyAlignment="1">
      <alignment horizontal="center" vertical="center"/>
    </xf>
    <xf numFmtId="0" fontId="14" fillId="8" borderId="54" xfId="1" applyFont="1" applyFill="1" applyBorder="1" applyAlignment="1">
      <alignment horizontal="center" vertical="center"/>
    </xf>
    <xf numFmtId="0" fontId="14" fillId="8" borderId="144" xfId="1" applyFont="1" applyFill="1" applyBorder="1" applyAlignment="1">
      <alignment horizontal="center" vertical="center"/>
    </xf>
    <xf numFmtId="0" fontId="14" fillId="8" borderId="138" xfId="1" applyFont="1" applyFill="1" applyBorder="1" applyAlignment="1">
      <alignment horizontal="center" vertical="center"/>
    </xf>
    <xf numFmtId="0" fontId="14" fillId="8" borderId="18" xfId="1" applyFont="1" applyFill="1" applyBorder="1" applyAlignment="1">
      <alignment horizontal="center" vertical="center"/>
    </xf>
    <xf numFmtId="0" fontId="14" fillId="8" borderId="139" xfId="1" applyFont="1" applyFill="1" applyBorder="1" applyAlignment="1">
      <alignment horizontal="center" vertical="center"/>
    </xf>
    <xf numFmtId="38" fontId="14" fillId="0" borderId="198" xfId="2" applyFont="1" applyBorder="1" applyAlignment="1">
      <alignment horizontal="center" vertical="center"/>
    </xf>
    <xf numFmtId="38" fontId="14" fillId="0" borderId="156" xfId="2" applyFont="1" applyBorder="1" applyAlignment="1">
      <alignment horizontal="center" vertical="center"/>
    </xf>
    <xf numFmtId="38" fontId="14" fillId="0" borderId="237" xfId="2" applyFont="1" applyBorder="1" applyAlignment="1">
      <alignment horizontal="center" vertical="center"/>
    </xf>
    <xf numFmtId="38" fontId="14" fillId="0" borderId="184" xfId="2" applyFont="1" applyBorder="1" applyAlignment="1">
      <alignment horizontal="center" vertical="center"/>
    </xf>
    <xf numFmtId="38" fontId="14" fillId="0" borderId="199" xfId="2" applyFont="1" applyBorder="1" applyAlignment="1">
      <alignment horizontal="center" vertical="center"/>
    </xf>
    <xf numFmtId="177" fontId="14" fillId="5" borderId="219" xfId="1" applyNumberFormat="1" applyFont="1" applyFill="1" applyBorder="1" applyAlignment="1">
      <alignment horizontal="center" vertical="center"/>
    </xf>
    <xf numFmtId="177" fontId="14" fillId="5" borderId="80" xfId="1" applyNumberFormat="1" applyFont="1" applyFill="1" applyBorder="1" applyAlignment="1">
      <alignment horizontal="center" vertical="center"/>
    </xf>
    <xf numFmtId="180" fontId="14" fillId="5" borderId="219" xfId="1" applyNumberFormat="1" applyFont="1" applyFill="1" applyBorder="1" applyAlignment="1">
      <alignment horizontal="center" vertical="center"/>
    </xf>
    <xf numFmtId="180" fontId="14" fillId="5" borderId="80" xfId="1" applyNumberFormat="1" applyFont="1" applyFill="1" applyBorder="1" applyAlignment="1">
      <alignment horizontal="center" vertical="center"/>
    </xf>
    <xf numFmtId="38" fontId="14" fillId="0" borderId="82" xfId="2" applyFont="1" applyBorder="1" applyAlignment="1">
      <alignment horizontal="center" vertical="center"/>
    </xf>
    <xf numFmtId="38" fontId="14" fillId="0" borderId="80" xfId="2" applyFont="1" applyBorder="1" applyAlignment="1">
      <alignment horizontal="center" vertical="center"/>
    </xf>
    <xf numFmtId="0" fontId="14" fillId="9" borderId="110" xfId="1" applyFont="1" applyFill="1" applyBorder="1" applyAlignment="1">
      <alignment horizontal="center" vertical="center"/>
    </xf>
    <xf numFmtId="0" fontId="14" fillId="9" borderId="42" xfId="1" applyFont="1" applyFill="1" applyBorder="1" applyAlignment="1">
      <alignment horizontal="center" vertical="center"/>
    </xf>
    <xf numFmtId="0" fontId="14" fillId="10" borderId="110" xfId="1" applyFont="1" applyFill="1" applyBorder="1" applyAlignment="1">
      <alignment horizontal="center" vertical="center"/>
    </xf>
    <xf numFmtId="0" fontId="14" fillId="10" borderId="42" xfId="1" applyFont="1" applyFill="1" applyBorder="1" applyAlignment="1">
      <alignment horizontal="center" vertical="center"/>
    </xf>
    <xf numFmtId="38" fontId="14" fillId="0" borderId="167" xfId="2" applyFont="1" applyBorder="1" applyAlignment="1">
      <alignment horizontal="center" vertical="center"/>
    </xf>
    <xf numFmtId="38" fontId="14" fillId="0" borderId="28" xfId="2" applyFont="1" applyBorder="1" applyAlignment="1">
      <alignment horizontal="center" vertical="center"/>
    </xf>
    <xf numFmtId="0" fontId="14" fillId="0" borderId="127" xfId="1" applyFont="1" applyBorder="1" applyAlignment="1">
      <alignment horizontal="center" vertical="center"/>
    </xf>
    <xf numFmtId="0" fontId="14" fillId="0" borderId="185" xfId="1" applyFont="1" applyBorder="1" applyAlignment="1">
      <alignment horizontal="center" vertical="center"/>
    </xf>
    <xf numFmtId="38" fontId="14" fillId="0" borderId="197" xfId="2" applyFont="1" applyBorder="1" applyAlignment="1">
      <alignment horizontal="center" vertical="center"/>
    </xf>
    <xf numFmtId="38" fontId="14" fillId="0" borderId="100" xfId="2" applyFont="1" applyBorder="1" applyAlignment="1">
      <alignment horizontal="center" vertical="center"/>
    </xf>
    <xf numFmtId="38" fontId="14" fillId="0" borderId="62" xfId="2" applyFont="1" applyBorder="1" applyAlignment="1">
      <alignment horizontal="center" vertical="center"/>
    </xf>
    <xf numFmtId="0" fontId="14" fillId="0" borderId="138" xfId="1" applyFont="1" applyFill="1" applyBorder="1" applyAlignment="1">
      <alignment horizontal="center" vertical="center"/>
    </xf>
    <xf numFmtId="0" fontId="14" fillId="0" borderId="17" xfId="1" applyFont="1" applyFill="1" applyBorder="1" applyAlignment="1">
      <alignment horizontal="center" vertical="center"/>
    </xf>
    <xf numFmtId="0" fontId="14" fillId="10" borderId="96" xfId="1" applyFont="1" applyFill="1" applyBorder="1" applyAlignment="1">
      <alignment horizontal="center" vertical="center"/>
    </xf>
    <xf numFmtId="0" fontId="14" fillId="10" borderId="45" xfId="1" applyFont="1" applyFill="1" applyBorder="1" applyAlignment="1">
      <alignment horizontal="center" vertical="center"/>
    </xf>
    <xf numFmtId="0" fontId="14" fillId="9" borderId="46" xfId="1" applyFont="1" applyFill="1" applyBorder="1" applyAlignment="1">
      <alignment horizontal="center" vertical="center"/>
    </xf>
    <xf numFmtId="0" fontId="14" fillId="9" borderId="41" xfId="1" applyFont="1" applyFill="1" applyBorder="1" applyAlignment="1">
      <alignment horizontal="center" vertical="center"/>
    </xf>
    <xf numFmtId="0" fontId="14" fillId="8" borderId="46" xfId="1" applyFont="1" applyFill="1" applyBorder="1" applyAlignment="1">
      <alignment horizontal="center" vertical="center" shrinkToFit="1"/>
    </xf>
    <xf numFmtId="0" fontId="14" fillId="8" borderId="108" xfId="1" applyFont="1" applyFill="1" applyBorder="1" applyAlignment="1">
      <alignment horizontal="center" vertical="center" shrinkToFit="1"/>
    </xf>
    <xf numFmtId="0" fontId="14" fillId="9" borderId="45" xfId="1" applyFont="1" applyFill="1" applyBorder="1" applyAlignment="1">
      <alignment horizontal="center" vertical="center" shrinkToFit="1"/>
    </xf>
    <xf numFmtId="0" fontId="14" fillId="8" borderId="45" xfId="1" applyFont="1" applyFill="1" applyBorder="1" applyAlignment="1">
      <alignment horizontal="center" vertical="center"/>
    </xf>
    <xf numFmtId="0" fontId="14" fillId="8" borderId="95" xfId="1" applyFont="1" applyFill="1" applyBorder="1" applyAlignment="1">
      <alignment horizontal="center" vertical="center"/>
    </xf>
    <xf numFmtId="0" fontId="14" fillId="10" borderId="42" xfId="1" applyFont="1" applyFill="1" applyBorder="1" applyAlignment="1">
      <alignment horizontal="center" vertical="center" shrinkToFit="1"/>
    </xf>
    <xf numFmtId="0" fontId="14" fillId="10" borderId="110" xfId="1" applyFont="1" applyFill="1" applyBorder="1" applyAlignment="1">
      <alignment horizontal="center" vertical="center" shrinkToFit="1"/>
    </xf>
    <xf numFmtId="0" fontId="14" fillId="0" borderId="133"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143" xfId="1" applyFont="1" applyBorder="1" applyAlignment="1">
      <alignment horizontal="center" vertical="center" wrapText="1"/>
    </xf>
    <xf numFmtId="0" fontId="14" fillId="0" borderId="61" xfId="1" applyFont="1" applyBorder="1" applyAlignment="1">
      <alignment horizontal="center" vertical="center" wrapText="1"/>
    </xf>
    <xf numFmtId="0" fontId="14" fillId="0" borderId="243" xfId="1" applyFont="1" applyBorder="1" applyAlignment="1">
      <alignment horizontal="center" vertical="center"/>
    </xf>
    <xf numFmtId="0" fontId="14" fillId="0" borderId="239" xfId="1" applyFont="1" applyBorder="1" applyAlignment="1">
      <alignment horizontal="center" vertical="center"/>
    </xf>
    <xf numFmtId="0" fontId="14" fillId="0" borderId="242" xfId="1" applyFont="1" applyBorder="1" applyAlignment="1">
      <alignment horizontal="center" vertical="center"/>
    </xf>
    <xf numFmtId="0" fontId="14" fillId="7" borderId="46" xfId="1" applyFont="1" applyFill="1" applyBorder="1" applyAlignment="1">
      <alignment horizontal="center" vertical="center"/>
    </xf>
    <xf numFmtId="0" fontId="14" fillId="7" borderId="41" xfId="1" applyFont="1" applyFill="1" applyBorder="1" applyAlignment="1">
      <alignment horizontal="center" vertical="center"/>
    </xf>
    <xf numFmtId="14" fontId="26" fillId="11" borderId="0" xfId="1" applyNumberFormat="1" applyFont="1" applyFill="1" applyBorder="1" applyAlignment="1">
      <alignment horizontal="center" vertical="center"/>
    </xf>
    <xf numFmtId="0" fontId="25" fillId="0" borderId="0" xfId="1" applyFont="1" applyBorder="1" applyAlignment="1">
      <alignment horizontal="right" vertical="center"/>
    </xf>
    <xf numFmtId="0" fontId="14" fillId="8" borderId="62" xfId="1" applyFont="1" applyFill="1" applyBorder="1" applyAlignment="1">
      <alignment horizontal="center" vertical="center"/>
    </xf>
    <xf numFmtId="0" fontId="14" fillId="8" borderId="97" xfId="1" applyFont="1" applyFill="1" applyBorder="1" applyAlignment="1">
      <alignment horizontal="center" vertical="center"/>
    </xf>
    <xf numFmtId="0" fontId="14" fillId="0" borderId="70" xfId="1" applyFont="1" applyBorder="1" applyAlignment="1">
      <alignment horizontal="center" vertical="center" wrapText="1" shrinkToFit="1"/>
    </xf>
    <xf numFmtId="0" fontId="14" fillId="0" borderId="131" xfId="1" applyFont="1" applyBorder="1" applyAlignment="1">
      <alignment horizontal="center" vertical="center" wrapText="1" shrinkToFit="1"/>
    </xf>
    <xf numFmtId="0" fontId="14" fillId="0" borderId="63" xfId="1" applyFont="1" applyBorder="1" applyAlignment="1">
      <alignment horizontal="center" vertical="center" wrapText="1" shrinkToFit="1"/>
    </xf>
    <xf numFmtId="0" fontId="14" fillId="0" borderId="144" xfId="1" applyFont="1" applyBorder="1" applyAlignment="1">
      <alignment horizontal="center" vertical="center" wrapText="1" shrinkToFit="1"/>
    </xf>
    <xf numFmtId="0" fontId="14" fillId="10" borderId="61" xfId="1" applyFont="1" applyFill="1" applyBorder="1" applyAlignment="1">
      <alignment horizontal="center" vertical="center"/>
    </xf>
    <xf numFmtId="0" fontId="14" fillId="10" borderId="62" xfId="1" applyFont="1" applyFill="1" applyBorder="1" applyAlignment="1">
      <alignment horizontal="center" vertical="center"/>
    </xf>
    <xf numFmtId="0" fontId="14" fillId="8" borderId="99" xfId="1" applyFont="1" applyFill="1" applyBorder="1" applyAlignment="1">
      <alignment horizontal="center" vertical="center" wrapText="1"/>
    </xf>
    <xf numFmtId="0" fontId="14" fillId="8" borderId="97" xfId="1" applyFont="1" applyFill="1" applyBorder="1" applyAlignment="1">
      <alignment horizontal="center" vertical="center" wrapText="1"/>
    </xf>
    <xf numFmtId="0" fontId="14" fillId="0" borderId="109" xfId="1" applyFont="1" applyBorder="1" applyAlignment="1">
      <alignment horizontal="center" vertical="center" wrapText="1"/>
    </xf>
    <xf numFmtId="0" fontId="14" fillId="0" borderId="132" xfId="1" applyFont="1" applyBorder="1" applyAlignment="1">
      <alignment horizontal="center" vertical="center" wrapText="1"/>
    </xf>
    <xf numFmtId="0" fontId="14" fillId="0" borderId="144" xfId="1" applyFont="1" applyBorder="1" applyAlignment="1">
      <alignment horizontal="center" vertical="center" wrapText="1"/>
    </xf>
    <xf numFmtId="0" fontId="14" fillId="0" borderId="126" xfId="1" applyFont="1" applyBorder="1" applyAlignment="1">
      <alignment horizontal="center" vertical="center"/>
    </xf>
    <xf numFmtId="0" fontId="14" fillId="0" borderId="128" xfId="1" applyFont="1" applyBorder="1" applyAlignment="1">
      <alignment horizontal="center" vertical="center"/>
    </xf>
    <xf numFmtId="0" fontId="14" fillId="0" borderId="110" xfId="1" applyFont="1" applyBorder="1" applyAlignment="1">
      <alignment horizontal="center" vertical="center" wrapText="1"/>
    </xf>
    <xf numFmtId="0" fontId="14" fillId="0" borderId="42" xfId="1" applyFont="1" applyBorder="1" applyAlignment="1">
      <alignment horizontal="center" vertical="center" wrapText="1"/>
    </xf>
    <xf numFmtId="0" fontId="14" fillId="0" borderId="108" xfId="1" applyFont="1" applyBorder="1" applyAlignment="1">
      <alignment horizontal="center" vertical="center" wrapText="1"/>
    </xf>
    <xf numFmtId="38" fontId="14" fillId="0" borderId="241" xfId="2" applyFont="1" applyBorder="1" applyAlignment="1">
      <alignment horizontal="center" vertical="center"/>
    </xf>
    <xf numFmtId="38" fontId="14" fillId="0" borderId="18" xfId="2" applyFont="1" applyBorder="1" applyAlignment="1">
      <alignment horizontal="center" vertical="center"/>
    </xf>
    <xf numFmtId="38" fontId="14" fillId="0" borderId="15" xfId="2" applyFont="1" applyBorder="1" applyAlignment="1">
      <alignment horizontal="center" vertical="center"/>
    </xf>
    <xf numFmtId="0" fontId="14" fillId="0" borderId="96" xfId="1" applyFont="1" applyBorder="1" applyAlignment="1">
      <alignment horizontal="center" vertical="center"/>
    </xf>
    <xf numFmtId="0" fontId="14" fillId="0" borderId="45" xfId="1" applyFont="1" applyBorder="1" applyAlignment="1">
      <alignment horizontal="center" vertical="center"/>
    </xf>
    <xf numFmtId="0" fontId="14" fillId="10" borderId="98" xfId="1" applyFont="1" applyFill="1" applyBorder="1" applyAlignment="1">
      <alignment horizontal="center" vertical="center" wrapText="1"/>
    </xf>
    <xf numFmtId="0" fontId="14" fillId="10" borderId="94" xfId="1" applyFont="1" applyFill="1" applyBorder="1" applyAlignment="1">
      <alignment horizontal="center" vertical="center" wrapText="1"/>
    </xf>
    <xf numFmtId="0" fontId="14" fillId="9" borderId="68" xfId="1" applyFont="1" applyFill="1" applyBorder="1" applyAlignment="1">
      <alignment horizontal="center" vertical="center" wrapText="1"/>
    </xf>
    <xf numFmtId="0" fontId="14" fillId="9" borderId="63" xfId="1" applyFont="1" applyFill="1" applyBorder="1" applyAlignment="1">
      <alignment horizontal="center" vertical="center" wrapText="1"/>
    </xf>
    <xf numFmtId="14" fontId="26" fillId="12" borderId="46" xfId="1" applyNumberFormat="1" applyFont="1" applyFill="1" applyBorder="1" applyAlignment="1">
      <alignment horizontal="center" vertical="center"/>
    </xf>
    <xf numFmtId="14" fontId="26" fillId="12" borderId="42" xfId="1" applyNumberFormat="1" applyFont="1" applyFill="1" applyBorder="1" applyAlignment="1">
      <alignment horizontal="center" vertical="center"/>
    </xf>
    <xf numFmtId="14" fontId="26" fillId="12" borderId="41" xfId="1" applyNumberFormat="1" applyFont="1" applyFill="1" applyBorder="1" applyAlignment="1">
      <alignment horizontal="center" vertical="center"/>
    </xf>
    <xf numFmtId="0" fontId="14" fillId="13" borderId="138" xfId="1" applyFont="1" applyFill="1" applyBorder="1" applyAlignment="1">
      <alignment horizontal="center" vertical="center"/>
    </xf>
    <xf numFmtId="0" fontId="14" fillId="13" borderId="18" xfId="1" applyFont="1" applyFill="1" applyBorder="1" applyAlignment="1">
      <alignment horizontal="center" vertical="center"/>
    </xf>
    <xf numFmtId="0" fontId="14" fillId="13" borderId="139" xfId="1" applyFont="1" applyFill="1" applyBorder="1" applyAlignment="1">
      <alignment horizontal="center" vertical="center"/>
    </xf>
    <xf numFmtId="0" fontId="14" fillId="13" borderId="133" xfId="1" applyFont="1" applyFill="1" applyBorder="1" applyAlignment="1">
      <alignment horizontal="center" vertical="center"/>
    </xf>
    <xf numFmtId="0" fontId="14" fillId="13" borderId="131" xfId="1" applyFont="1" applyFill="1" applyBorder="1" applyAlignment="1">
      <alignment horizontal="center" vertical="center"/>
    </xf>
    <xf numFmtId="0" fontId="14" fillId="13" borderId="136" xfId="1" applyFont="1" applyFill="1" applyBorder="1" applyAlignment="1">
      <alignment horizontal="center" vertical="center"/>
    </xf>
    <xf numFmtId="0" fontId="14" fillId="13" borderId="135" xfId="1" applyFont="1" applyFill="1" applyBorder="1" applyAlignment="1">
      <alignment horizontal="center" vertical="center"/>
    </xf>
    <xf numFmtId="0" fontId="14" fillId="13" borderId="110" xfId="1" applyFont="1" applyFill="1" applyBorder="1" applyAlignment="1">
      <alignment horizontal="center" vertical="center"/>
    </xf>
    <xf numFmtId="0" fontId="14" fillId="13" borderId="42" xfId="1" applyFont="1" applyFill="1" applyBorder="1" applyAlignment="1">
      <alignment horizontal="center" vertical="center"/>
    </xf>
    <xf numFmtId="0" fontId="14" fillId="13" borderId="84" xfId="1" applyFont="1" applyFill="1" applyBorder="1" applyAlignment="1">
      <alignment horizontal="center" vertical="center" wrapText="1"/>
    </xf>
    <xf numFmtId="0" fontId="14" fillId="13" borderId="62" xfId="1" applyFont="1" applyFill="1" applyBorder="1" applyAlignment="1">
      <alignment horizontal="center" vertical="center" wrapText="1"/>
    </xf>
    <xf numFmtId="0" fontId="14" fillId="13" borderId="46" xfId="1" applyFont="1" applyFill="1" applyBorder="1" applyAlignment="1">
      <alignment horizontal="center" vertical="center"/>
    </xf>
    <xf numFmtId="0" fontId="14" fillId="13" borderId="41" xfId="1" applyFont="1" applyFill="1" applyBorder="1" applyAlignment="1">
      <alignment horizontal="center" vertical="center"/>
    </xf>
    <xf numFmtId="0" fontId="14" fillId="13" borderId="45" xfId="1" applyFont="1" applyFill="1" applyBorder="1" applyAlignment="1">
      <alignment horizontal="center" vertical="center" shrinkToFit="1"/>
    </xf>
    <xf numFmtId="0" fontId="14" fillId="13" borderId="46" xfId="1" applyFont="1" applyFill="1" applyBorder="1" applyAlignment="1">
      <alignment horizontal="center" vertical="center" shrinkToFit="1"/>
    </xf>
    <xf numFmtId="0" fontId="14" fillId="13" borderId="41" xfId="1" applyFont="1" applyFill="1" applyBorder="1" applyAlignment="1">
      <alignment horizontal="center" vertical="center" shrinkToFit="1"/>
    </xf>
    <xf numFmtId="0" fontId="14" fillId="0" borderId="46" xfId="1" applyFont="1" applyFill="1" applyBorder="1" applyAlignment="1">
      <alignment horizontal="center" vertical="center"/>
    </xf>
    <xf numFmtId="0" fontId="14" fillId="0" borderId="41" xfId="1" applyFont="1" applyFill="1" applyBorder="1" applyAlignment="1">
      <alignment horizontal="center" vertical="center"/>
    </xf>
    <xf numFmtId="14" fontId="27" fillId="15" borderId="46" xfId="1" applyNumberFormat="1" applyFont="1" applyFill="1" applyBorder="1" applyAlignment="1">
      <alignment horizontal="center" vertical="center"/>
    </xf>
    <xf numFmtId="14" fontId="27" fillId="15" borderId="42" xfId="1" applyNumberFormat="1" applyFont="1" applyFill="1" applyBorder="1" applyAlignment="1">
      <alignment horizontal="center" vertical="center"/>
    </xf>
    <xf numFmtId="14" fontId="27" fillId="15" borderId="41" xfId="1" applyNumberFormat="1" applyFont="1" applyFill="1" applyBorder="1" applyAlignment="1">
      <alignment horizontal="center" vertical="center"/>
    </xf>
    <xf numFmtId="0" fontId="4" fillId="10" borderId="98" xfId="1" applyFont="1" applyFill="1" applyBorder="1" applyAlignment="1">
      <alignment horizontal="center" vertical="center" wrapText="1"/>
    </xf>
    <xf numFmtId="0" fontId="4" fillId="10" borderId="94" xfId="1" applyFont="1" applyFill="1" applyBorder="1" applyAlignment="1">
      <alignment horizontal="center" vertical="center" wrapText="1"/>
    </xf>
    <xf numFmtId="38" fontId="14" fillId="0" borderId="201" xfId="2" applyFont="1" applyBorder="1" applyAlignment="1">
      <alignment horizontal="center" vertical="center"/>
    </xf>
    <xf numFmtId="0" fontId="14" fillId="13" borderId="211" xfId="1" applyFont="1" applyFill="1" applyBorder="1" applyAlignment="1">
      <alignment horizontal="center" vertical="center"/>
    </xf>
    <xf numFmtId="0" fontId="14" fillId="13" borderId="209" xfId="1" applyFont="1" applyFill="1" applyBorder="1" applyAlignment="1">
      <alignment horizontal="center" vertical="center"/>
    </xf>
    <xf numFmtId="0" fontId="14" fillId="13" borderId="210" xfId="1" applyFont="1" applyFill="1" applyBorder="1" applyAlignment="1">
      <alignment horizontal="center" vertical="center"/>
    </xf>
    <xf numFmtId="0" fontId="5" fillId="0" borderId="99" xfId="1" applyFont="1" applyBorder="1" applyAlignment="1">
      <alignment horizontal="center" vertical="center" wrapText="1"/>
    </xf>
    <xf numFmtId="0" fontId="5" fillId="0" borderId="102" xfId="1" applyFont="1" applyBorder="1" applyAlignment="1">
      <alignment horizontal="center" vertical="center"/>
    </xf>
    <xf numFmtId="0" fontId="5" fillId="0" borderId="107" xfId="1" applyFont="1" applyBorder="1" applyAlignment="1">
      <alignment horizontal="center" vertical="center"/>
    </xf>
    <xf numFmtId="0" fontId="5" fillId="0" borderId="109" xfId="1" applyFont="1" applyBorder="1" applyAlignment="1">
      <alignment horizontal="center" vertical="center"/>
    </xf>
    <xf numFmtId="0" fontId="5" fillId="0" borderId="38" xfId="1" applyFont="1" applyBorder="1" applyAlignment="1">
      <alignment horizontal="center" vertical="center"/>
    </xf>
    <xf numFmtId="0" fontId="5" fillId="0" borderId="132" xfId="1" applyFont="1" applyBorder="1" applyAlignment="1">
      <alignment horizontal="center" vertical="center"/>
    </xf>
    <xf numFmtId="0" fontId="5" fillId="0" borderId="143" xfId="1" applyFont="1" applyBorder="1" applyAlignment="1">
      <alignment horizontal="center" vertical="center"/>
    </xf>
    <xf numFmtId="0" fontId="5" fillId="0" borderId="54" xfId="1" applyFont="1" applyBorder="1" applyAlignment="1">
      <alignment horizontal="center" vertical="center"/>
    </xf>
    <xf numFmtId="0" fontId="5" fillId="0" borderId="144" xfId="1" applyFont="1" applyBorder="1" applyAlignment="1">
      <alignment horizontal="center" vertical="center"/>
    </xf>
    <xf numFmtId="0" fontId="2" fillId="0" borderId="46" xfId="1" applyFont="1" applyBorder="1" applyAlignment="1">
      <alignment horizontal="center" vertical="center"/>
    </xf>
    <xf numFmtId="0" fontId="2" fillId="0" borderId="41" xfId="1" applyFont="1" applyBorder="1" applyAlignment="1">
      <alignment horizontal="center" vertical="center"/>
    </xf>
    <xf numFmtId="0" fontId="5" fillId="0" borderId="110" xfId="1" applyFont="1" applyBorder="1" applyAlignment="1">
      <alignment horizontal="center" vertical="center"/>
    </xf>
    <xf numFmtId="0" fontId="5" fillId="0" borderId="42" xfId="1" applyFont="1" applyBorder="1" applyAlignment="1">
      <alignment horizontal="center" vertical="center"/>
    </xf>
    <xf numFmtId="0" fontId="5" fillId="0" borderId="46" xfId="1" applyFont="1" applyBorder="1" applyAlignment="1">
      <alignment horizontal="center" vertical="center"/>
    </xf>
    <xf numFmtId="0" fontId="5" fillId="0" borderId="41" xfId="1" applyFont="1" applyBorder="1" applyAlignment="1">
      <alignment horizontal="center" vertical="center"/>
    </xf>
  </cellXfs>
  <cellStyles count="9">
    <cellStyle name="パーセント 2" xfId="5"/>
    <cellStyle name="桁区切り 2" xfId="2"/>
    <cellStyle name="桁区切り 3" xfId="8"/>
    <cellStyle name="標準" xfId="0" builtinId="0"/>
    <cellStyle name="標準 2" xfId="1"/>
    <cellStyle name="標準 3" xfId="6"/>
    <cellStyle name="標準 4" xfId="7"/>
    <cellStyle name="標準_様式３４－４受電容量に関する計画値総括表" xfId="4"/>
    <cellStyle name="未定義" xfId="3"/>
  </cellStyles>
  <dxfs count="3">
    <dxf>
      <font>
        <condense val="0"/>
        <extend val="0"/>
        <color indexed="22"/>
      </font>
    </dxf>
    <dxf>
      <font>
        <condense val="0"/>
        <extend val="0"/>
        <color indexed="22"/>
      </font>
    </dxf>
    <dxf>
      <font>
        <condense val="0"/>
        <extend val="0"/>
        <color indexed="22"/>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24</xdr:row>
      <xdr:rowOff>28575</xdr:rowOff>
    </xdr:from>
    <xdr:to>
      <xdr:col>3</xdr:col>
      <xdr:colOff>0</xdr:colOff>
      <xdr:row>26</xdr:row>
      <xdr:rowOff>0</xdr:rowOff>
    </xdr:to>
    <xdr:sp macro="" textlink="">
      <xdr:nvSpPr>
        <xdr:cNvPr id="3" name="Line 1"/>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12</xdr:row>
      <xdr:rowOff>0</xdr:rowOff>
    </xdr:from>
    <xdr:to>
      <xdr:col>3</xdr:col>
      <xdr:colOff>0</xdr:colOff>
      <xdr:row>12</xdr:row>
      <xdr:rowOff>0</xdr:rowOff>
    </xdr:to>
    <xdr:sp macro="" textlink="">
      <xdr:nvSpPr>
        <xdr:cNvPr id="3" name="Line 7"/>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14</xdr:row>
      <xdr:rowOff>0</xdr:rowOff>
    </xdr:from>
    <xdr:to>
      <xdr:col>3</xdr:col>
      <xdr:colOff>0</xdr:colOff>
      <xdr:row>16</xdr:row>
      <xdr:rowOff>0</xdr:rowOff>
    </xdr:to>
    <xdr:sp macro="" textlink="">
      <xdr:nvSpPr>
        <xdr:cNvPr id="4" name="Line 1"/>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0"/>
  <sheetViews>
    <sheetView tabSelected="1" view="pageBreakPreview" zoomScale="85" zoomScaleNormal="100" zoomScaleSheetLayoutView="85" workbookViewId="0"/>
  </sheetViews>
  <sheetFormatPr defaultColWidth="2.625" defaultRowHeight="13.5" x14ac:dyDescent="0.15"/>
  <cols>
    <col min="1" max="31" width="2.625" style="222" customWidth="1"/>
    <col min="32" max="32" width="0.25" style="222" customWidth="1"/>
    <col min="33" max="33" width="2.625" style="222" customWidth="1"/>
    <col min="34" max="40" width="10.625" style="222" customWidth="1"/>
    <col min="41" max="16384" width="2.625" style="222"/>
  </cols>
  <sheetData>
    <row r="1" spans="1:79" s="229" customFormat="1" ht="21" customHeight="1" x14ac:dyDescent="0.15">
      <c r="AE1" s="210" t="s">
        <v>60</v>
      </c>
      <c r="AF1" s="232"/>
      <c r="AG1" s="770" t="s">
        <v>271</v>
      </c>
      <c r="AH1" s="231"/>
      <c r="AI1" s="231"/>
      <c r="AJ1" s="231"/>
      <c r="AK1" s="231"/>
      <c r="AL1" s="231"/>
      <c r="AM1" s="231"/>
      <c r="AN1" s="231"/>
      <c r="AO1" s="231"/>
      <c r="AP1" s="231"/>
    </row>
    <row r="2" spans="1:79" s="229" customFormat="1" ht="21" customHeight="1" x14ac:dyDescent="0.15">
      <c r="W2" s="771" t="s">
        <v>270</v>
      </c>
      <c r="X2" s="771"/>
      <c r="Y2" s="771"/>
      <c r="Z2" s="771"/>
      <c r="AA2" s="771"/>
      <c r="AB2" s="771"/>
      <c r="AC2" s="771"/>
      <c r="AD2" s="771"/>
      <c r="AE2" s="771"/>
      <c r="AF2" s="232"/>
      <c r="AG2" s="770"/>
      <c r="AH2" s="231"/>
      <c r="AI2" s="231"/>
      <c r="AJ2" s="231"/>
      <c r="AK2" s="231"/>
      <c r="AL2" s="231"/>
      <c r="AM2" s="231"/>
      <c r="AN2" s="231"/>
      <c r="AO2" s="231"/>
      <c r="AP2" s="231"/>
    </row>
    <row r="3" spans="1:79" s="229" customFormat="1" ht="21" customHeight="1" x14ac:dyDescent="0.15">
      <c r="Y3" s="241"/>
      <c r="Z3" s="241"/>
      <c r="AA3" s="241"/>
      <c r="AB3" s="241"/>
      <c r="AC3" s="241"/>
      <c r="AD3" s="241"/>
      <c r="AE3" s="241"/>
      <c r="AF3" s="232"/>
      <c r="AG3" s="770"/>
      <c r="AH3" s="231"/>
      <c r="AI3" s="231"/>
      <c r="AJ3" s="231"/>
      <c r="AK3" s="231"/>
      <c r="AL3" s="231"/>
      <c r="AM3" s="231"/>
      <c r="AN3" s="231"/>
      <c r="AO3" s="231"/>
      <c r="AP3" s="231"/>
    </row>
    <row r="4" spans="1:79" s="229" customFormat="1" ht="21" customHeight="1" x14ac:dyDescent="0.15">
      <c r="B4" s="772" t="s">
        <v>282</v>
      </c>
      <c r="C4" s="772"/>
      <c r="D4" s="772"/>
      <c r="E4" s="772"/>
      <c r="F4" s="772"/>
      <c r="G4" s="772"/>
      <c r="Y4" s="241"/>
      <c r="Z4" s="241"/>
      <c r="AA4" s="241"/>
      <c r="AB4" s="241"/>
      <c r="AC4" s="241"/>
      <c r="AD4" s="241"/>
      <c r="AE4" s="241"/>
      <c r="AF4" s="232"/>
      <c r="AG4" s="770"/>
      <c r="AH4" s="231"/>
      <c r="AI4" s="231"/>
      <c r="AJ4" s="231"/>
      <c r="AK4" s="231"/>
      <c r="AL4" s="231"/>
      <c r="AM4" s="231"/>
      <c r="AN4" s="231"/>
      <c r="AO4" s="231"/>
      <c r="AP4" s="231"/>
    </row>
    <row r="5" spans="1:79" s="229" customFormat="1" ht="21" customHeight="1" x14ac:dyDescent="0.15">
      <c r="Y5" s="241"/>
      <c r="Z5" s="241"/>
      <c r="AA5" s="241"/>
      <c r="AB5" s="241"/>
      <c r="AC5" s="241"/>
      <c r="AD5" s="241"/>
      <c r="AE5" s="241"/>
      <c r="AF5" s="232"/>
      <c r="AG5" s="770"/>
      <c r="AH5" s="231"/>
      <c r="AI5" s="231"/>
      <c r="AJ5" s="231"/>
      <c r="AK5" s="231"/>
      <c r="AL5" s="231"/>
      <c r="AM5" s="231"/>
      <c r="AN5" s="231"/>
      <c r="AO5" s="231"/>
      <c r="AP5" s="231"/>
    </row>
    <row r="6" spans="1:79" s="229" customFormat="1" ht="21" customHeight="1" x14ac:dyDescent="0.15">
      <c r="Q6" s="243" t="s">
        <v>266</v>
      </c>
      <c r="S6" s="243"/>
      <c r="T6" s="243"/>
      <c r="U6" s="243"/>
      <c r="V6" s="243"/>
      <c r="W6" s="243"/>
      <c r="X6" s="243"/>
      <c r="Y6" s="242"/>
      <c r="Z6" s="242"/>
      <c r="AA6" s="242"/>
      <c r="AB6" s="242"/>
      <c r="AC6" s="242"/>
      <c r="AD6" s="242"/>
      <c r="AE6" s="241"/>
      <c r="AF6" s="232"/>
      <c r="AG6" s="770"/>
      <c r="AH6" s="231"/>
      <c r="AI6" s="231"/>
      <c r="AJ6" s="231"/>
      <c r="AK6" s="231"/>
      <c r="AL6" s="231"/>
      <c r="AM6" s="231"/>
      <c r="AN6" s="231"/>
      <c r="AO6" s="231"/>
      <c r="AP6" s="231"/>
    </row>
    <row r="7" spans="1:79" s="229" customFormat="1" ht="21" customHeight="1" x14ac:dyDescent="0.15">
      <c r="Q7" s="243" t="s">
        <v>267</v>
      </c>
      <c r="S7" s="243"/>
      <c r="T7" s="243"/>
      <c r="U7" s="243"/>
      <c r="V7" s="243"/>
      <c r="W7" s="243"/>
      <c r="X7" s="243"/>
      <c r="Y7" s="242"/>
      <c r="Z7" s="242"/>
      <c r="AA7" s="242"/>
      <c r="AB7" s="242"/>
      <c r="AC7" s="242"/>
      <c r="AD7" s="242"/>
      <c r="AE7" s="241"/>
      <c r="AF7" s="232"/>
      <c r="AG7" s="770"/>
      <c r="AH7" s="231"/>
      <c r="AI7" s="231"/>
      <c r="AJ7" s="231"/>
      <c r="AK7" s="231"/>
      <c r="AL7" s="231"/>
      <c r="AM7" s="231"/>
      <c r="AN7" s="231"/>
      <c r="AO7" s="231"/>
      <c r="AP7" s="231"/>
    </row>
    <row r="8" spans="1:79" s="229" customFormat="1" ht="21" customHeight="1" x14ac:dyDescent="0.15">
      <c r="Q8" s="243" t="s">
        <v>269</v>
      </c>
      <c r="S8" s="243"/>
      <c r="T8" s="243"/>
      <c r="U8" s="243"/>
      <c r="V8" s="243"/>
      <c r="W8" s="243"/>
      <c r="X8" s="243"/>
      <c r="Y8" s="242"/>
      <c r="Z8" s="242"/>
      <c r="AA8" s="242"/>
      <c r="AB8" s="242"/>
      <c r="AC8" s="242"/>
      <c r="AD8" s="242"/>
      <c r="AE8" s="241"/>
      <c r="AF8" s="232"/>
      <c r="AG8" s="770"/>
      <c r="AH8" s="231"/>
      <c r="AI8" s="231"/>
      <c r="AJ8" s="231"/>
      <c r="AK8" s="231"/>
      <c r="AL8" s="231"/>
      <c r="AM8" s="231"/>
      <c r="AN8" s="231"/>
      <c r="AO8" s="231"/>
      <c r="AP8" s="231"/>
    </row>
    <row r="9" spans="1:79" s="229" customFormat="1" ht="21" customHeight="1" x14ac:dyDescent="0.15">
      <c r="Y9" s="241"/>
      <c r="Z9" s="241"/>
      <c r="AA9" s="241"/>
      <c r="AB9" s="241"/>
      <c r="AC9" s="241"/>
      <c r="AD9" s="241"/>
      <c r="AE9" s="241"/>
      <c r="AF9" s="232"/>
      <c r="AG9" s="770"/>
      <c r="AH9" s="231"/>
      <c r="AI9" s="231"/>
      <c r="AJ9" s="231"/>
      <c r="AK9" s="231"/>
      <c r="AL9" s="231"/>
      <c r="AM9" s="231"/>
      <c r="AN9" s="231"/>
      <c r="AO9" s="231"/>
      <c r="AP9" s="231"/>
    </row>
    <row r="10" spans="1:79" s="229" customFormat="1" ht="21" customHeight="1" x14ac:dyDescent="0.15">
      <c r="Y10" s="241"/>
      <c r="Z10" s="241"/>
      <c r="AA10" s="241"/>
      <c r="AB10" s="241"/>
      <c r="AC10" s="241"/>
      <c r="AD10" s="241"/>
      <c r="AE10" s="241"/>
      <c r="AF10" s="232"/>
      <c r="AG10" s="770"/>
      <c r="AH10" s="231"/>
      <c r="AI10" s="231"/>
      <c r="AJ10" s="231"/>
      <c r="AK10" s="231"/>
      <c r="AL10" s="231"/>
      <c r="AM10" s="231"/>
      <c r="AN10" s="231"/>
      <c r="AO10" s="231"/>
      <c r="AP10" s="231"/>
    </row>
    <row r="11" spans="1:79" s="229" customFormat="1" ht="21" customHeight="1" x14ac:dyDescent="0.15">
      <c r="Y11" s="241"/>
      <c r="Z11" s="241"/>
      <c r="AA11" s="241"/>
      <c r="AB11" s="241"/>
      <c r="AC11" s="241"/>
      <c r="AD11" s="241"/>
      <c r="AE11" s="241"/>
      <c r="AF11" s="232"/>
      <c r="AG11" s="770"/>
      <c r="AH11" s="231"/>
      <c r="AI11" s="231"/>
      <c r="AJ11" s="231"/>
      <c r="AK11" s="231"/>
      <c r="AL11" s="231"/>
      <c r="AM11" s="231"/>
      <c r="AN11" s="231"/>
      <c r="AO11" s="231"/>
      <c r="AP11" s="231"/>
    </row>
    <row r="12" spans="1:79" s="229" customFormat="1" ht="21" customHeight="1" x14ac:dyDescent="0.15">
      <c r="A12" s="773" t="s">
        <v>279</v>
      </c>
      <c r="B12" s="773"/>
      <c r="C12" s="773"/>
      <c r="D12" s="773"/>
      <c r="E12" s="773"/>
      <c r="F12" s="773"/>
      <c r="G12" s="773"/>
      <c r="H12" s="773"/>
      <c r="I12" s="773"/>
      <c r="J12" s="773"/>
      <c r="K12" s="773"/>
      <c r="L12" s="773"/>
      <c r="M12" s="773"/>
      <c r="N12" s="773"/>
      <c r="O12" s="773"/>
      <c r="P12" s="773"/>
      <c r="Q12" s="773"/>
      <c r="R12" s="773"/>
      <c r="S12" s="773"/>
      <c r="T12" s="773"/>
      <c r="U12" s="773"/>
      <c r="V12" s="773"/>
      <c r="W12" s="773"/>
      <c r="X12" s="773"/>
      <c r="Y12" s="773"/>
      <c r="Z12" s="773"/>
      <c r="AA12" s="773"/>
      <c r="AB12" s="773"/>
      <c r="AC12" s="773"/>
      <c r="AD12" s="773"/>
      <c r="AE12" s="773"/>
      <c r="AF12" s="232"/>
      <c r="AG12" s="770"/>
      <c r="AH12" s="231"/>
      <c r="AI12" s="231"/>
      <c r="AJ12" s="231"/>
      <c r="AK12" s="231"/>
      <c r="AL12" s="231"/>
      <c r="AM12" s="231"/>
      <c r="AN12" s="231"/>
      <c r="AO12" s="231"/>
      <c r="AP12" s="231"/>
      <c r="CA12" s="230"/>
    </row>
    <row r="13" spans="1:79" s="229" customFormat="1" ht="21" customHeight="1" x14ac:dyDescent="0.15">
      <c r="AF13" s="232"/>
      <c r="AG13" s="770"/>
      <c r="AH13" s="231"/>
      <c r="AI13" s="231"/>
      <c r="AJ13" s="231"/>
      <c r="AK13" s="231"/>
      <c r="AL13" s="231"/>
      <c r="AM13" s="231"/>
      <c r="AN13" s="231"/>
      <c r="AO13" s="231"/>
      <c r="AP13" s="231"/>
      <c r="CA13" s="230"/>
    </row>
    <row r="14" spans="1:79" s="229" customFormat="1" ht="21" customHeight="1" x14ac:dyDescent="0.15">
      <c r="AF14" s="232"/>
      <c r="AG14" s="770"/>
      <c r="AH14" s="231"/>
      <c r="AI14" s="231"/>
      <c r="AJ14" s="231"/>
      <c r="AK14" s="231"/>
      <c r="AL14" s="231"/>
      <c r="AM14" s="231"/>
      <c r="AN14" s="231"/>
      <c r="AO14" s="231"/>
      <c r="AP14" s="231"/>
      <c r="CA14" s="230"/>
    </row>
    <row r="15" spans="1:79" s="229" customFormat="1" ht="21" customHeight="1" x14ac:dyDescent="0.15">
      <c r="AF15" s="232"/>
      <c r="AG15" s="770"/>
      <c r="AH15" s="231"/>
      <c r="AI15" s="231"/>
      <c r="AJ15" s="231"/>
      <c r="AK15" s="231"/>
      <c r="AL15" s="231"/>
      <c r="AM15" s="231"/>
      <c r="AN15" s="231"/>
      <c r="AO15" s="231"/>
      <c r="AP15" s="231"/>
      <c r="CA15" s="230"/>
    </row>
    <row r="16" spans="1:79" ht="21.75" customHeight="1" x14ac:dyDescent="0.15">
      <c r="B16" s="774" t="s">
        <v>283</v>
      </c>
      <c r="C16" s="774"/>
      <c r="D16" s="774"/>
      <c r="E16" s="774"/>
      <c r="F16" s="774"/>
      <c r="G16" s="774"/>
      <c r="H16" s="774"/>
      <c r="I16" s="774"/>
      <c r="J16" s="774"/>
      <c r="K16" s="774"/>
      <c r="L16" s="774"/>
      <c r="M16" s="774"/>
      <c r="N16" s="774"/>
      <c r="O16" s="774"/>
      <c r="P16" s="774"/>
      <c r="Q16" s="774"/>
      <c r="R16" s="774"/>
      <c r="S16" s="774"/>
      <c r="T16" s="774"/>
      <c r="U16" s="774"/>
      <c r="V16" s="774"/>
      <c r="W16" s="774"/>
      <c r="X16" s="774"/>
      <c r="Y16" s="774"/>
      <c r="Z16" s="774"/>
      <c r="AA16" s="774"/>
      <c r="AB16" s="774"/>
      <c r="AC16" s="774"/>
      <c r="AD16" s="774"/>
      <c r="AF16" s="239"/>
      <c r="AG16" s="770"/>
      <c r="AH16" s="223"/>
      <c r="AI16" s="223"/>
      <c r="AJ16" s="223"/>
      <c r="AK16" s="223"/>
      <c r="AL16" s="223"/>
      <c r="AM16" s="223"/>
      <c r="AN16" s="223"/>
      <c r="AO16" s="223"/>
      <c r="AP16" s="223"/>
      <c r="CA16" s="238"/>
    </row>
    <row r="17" spans="1:79" ht="21.75" customHeight="1" x14ac:dyDescent="0.15">
      <c r="A17" s="224"/>
      <c r="B17" s="774"/>
      <c r="C17" s="774"/>
      <c r="D17" s="774"/>
      <c r="E17" s="774"/>
      <c r="F17" s="774"/>
      <c r="G17" s="774"/>
      <c r="H17" s="774"/>
      <c r="I17" s="774"/>
      <c r="J17" s="774"/>
      <c r="K17" s="774"/>
      <c r="L17" s="774"/>
      <c r="M17" s="774"/>
      <c r="N17" s="774"/>
      <c r="O17" s="774"/>
      <c r="P17" s="774"/>
      <c r="Q17" s="774"/>
      <c r="R17" s="774"/>
      <c r="S17" s="774"/>
      <c r="T17" s="774"/>
      <c r="U17" s="774"/>
      <c r="V17" s="774"/>
      <c r="W17" s="774"/>
      <c r="X17" s="774"/>
      <c r="Y17" s="774"/>
      <c r="Z17" s="774"/>
      <c r="AA17" s="774"/>
      <c r="AB17" s="774"/>
      <c r="AC17" s="774"/>
      <c r="AD17" s="774"/>
      <c r="AE17" s="224"/>
      <c r="AF17" s="239"/>
      <c r="AG17" s="770"/>
      <c r="AH17" s="223"/>
      <c r="AI17" s="223"/>
      <c r="AJ17" s="223"/>
      <c r="AK17" s="223"/>
      <c r="AL17" s="223"/>
      <c r="AM17" s="223"/>
      <c r="AN17" s="223"/>
      <c r="AO17" s="223"/>
      <c r="AP17" s="223"/>
      <c r="CA17" s="238"/>
    </row>
    <row r="18" spans="1:79" ht="21.75" customHeight="1" x14ac:dyDescent="0.15">
      <c r="A18" s="240"/>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40"/>
      <c r="AF18" s="239"/>
      <c r="AG18" s="770"/>
      <c r="AH18" s="223"/>
      <c r="AI18" s="223"/>
      <c r="AJ18" s="223"/>
      <c r="AK18" s="223"/>
      <c r="AL18" s="223"/>
      <c r="AM18" s="223"/>
      <c r="AN18" s="223"/>
      <c r="AO18" s="223"/>
      <c r="AP18" s="223"/>
      <c r="CA18" s="238"/>
    </row>
    <row r="19" spans="1:79" ht="21.75" customHeight="1" x14ac:dyDescent="0.15">
      <c r="A19" s="240"/>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40"/>
      <c r="AF19" s="239"/>
      <c r="AG19" s="770"/>
      <c r="AH19" s="223"/>
      <c r="AI19" s="223"/>
      <c r="AJ19" s="223"/>
      <c r="AK19" s="223"/>
      <c r="AL19" s="223"/>
      <c r="AM19" s="223"/>
      <c r="AN19" s="223"/>
      <c r="AO19" s="223"/>
      <c r="AP19" s="223"/>
      <c r="CA19" s="238"/>
    </row>
    <row r="20" spans="1:79" ht="21.75" customHeight="1" x14ac:dyDescent="0.15">
      <c r="A20" s="775"/>
      <c r="B20" s="775"/>
      <c r="C20" s="775"/>
      <c r="D20" s="775"/>
      <c r="E20" s="775"/>
      <c r="F20" s="775"/>
      <c r="G20" s="775"/>
      <c r="H20" s="775"/>
      <c r="I20" s="775"/>
      <c r="J20" s="775"/>
      <c r="K20" s="775"/>
      <c r="L20" s="775"/>
      <c r="M20" s="775"/>
      <c r="N20" s="775"/>
      <c r="O20" s="775"/>
      <c r="P20" s="775"/>
      <c r="Q20" s="775"/>
      <c r="R20" s="775"/>
      <c r="S20" s="775"/>
      <c r="T20" s="775"/>
      <c r="U20" s="775"/>
      <c r="V20" s="775"/>
      <c r="W20" s="775"/>
      <c r="X20" s="775"/>
      <c r="Y20" s="775"/>
      <c r="Z20" s="775"/>
      <c r="AA20" s="775"/>
      <c r="AB20" s="775"/>
      <c r="AC20" s="775"/>
      <c r="AD20" s="775"/>
      <c r="AE20" s="775"/>
      <c r="AF20" s="239"/>
      <c r="AG20" s="770"/>
      <c r="AH20" s="223"/>
      <c r="AI20" s="223"/>
      <c r="AJ20" s="223"/>
      <c r="AK20" s="223"/>
      <c r="AL20" s="223"/>
      <c r="AM20" s="223"/>
      <c r="AN20" s="223"/>
      <c r="AO20" s="223"/>
      <c r="AP20" s="223"/>
      <c r="CA20" s="238"/>
    </row>
    <row r="21" spans="1:79" ht="21.75" customHeight="1" x14ac:dyDescent="0.15">
      <c r="A21" s="240"/>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40"/>
      <c r="AF21" s="239"/>
      <c r="AG21" s="770"/>
      <c r="AH21" s="223"/>
      <c r="AI21" s="223"/>
      <c r="AJ21" s="223"/>
      <c r="AK21" s="223"/>
      <c r="AL21" s="223"/>
      <c r="AM21" s="223"/>
      <c r="AN21" s="223"/>
      <c r="AO21" s="223"/>
      <c r="AP21" s="223"/>
      <c r="CA21" s="238"/>
    </row>
    <row r="22" spans="1:79" ht="21.75" customHeight="1" x14ac:dyDescent="0.15">
      <c r="A22" s="240"/>
      <c r="B22" s="224"/>
      <c r="C22" s="777" t="s">
        <v>268</v>
      </c>
      <c r="D22" s="777"/>
      <c r="E22" s="777"/>
      <c r="F22" s="777"/>
      <c r="G22" s="777"/>
      <c r="H22" s="777"/>
      <c r="I22" s="777"/>
      <c r="J22" s="777"/>
      <c r="K22" s="777"/>
      <c r="L22" s="777"/>
      <c r="M22" s="777"/>
      <c r="N22" s="777"/>
      <c r="O22" s="777"/>
      <c r="P22" s="777"/>
      <c r="Q22" s="777"/>
      <c r="R22" s="777"/>
      <c r="S22" s="777"/>
      <c r="T22" s="777"/>
      <c r="U22" s="777"/>
      <c r="V22" s="777"/>
      <c r="W22" s="777"/>
      <c r="X22" s="777"/>
      <c r="Y22" s="777"/>
      <c r="Z22" s="777"/>
      <c r="AA22" s="777"/>
      <c r="AB22" s="777"/>
      <c r="AC22" s="777"/>
      <c r="AD22" s="224"/>
      <c r="AE22" s="240"/>
      <c r="AF22" s="239"/>
      <c r="AG22" s="770"/>
      <c r="AH22" s="223"/>
      <c r="AI22" s="223"/>
      <c r="AJ22" s="223"/>
      <c r="AK22" s="223"/>
      <c r="AL22" s="223"/>
      <c r="AM22" s="223"/>
      <c r="AN22" s="223"/>
      <c r="AO22" s="223"/>
      <c r="AP22" s="223"/>
      <c r="CA22" s="238"/>
    </row>
    <row r="23" spans="1:79" ht="24.75" customHeight="1" x14ac:dyDescent="0.15">
      <c r="A23" s="240"/>
      <c r="B23" s="224"/>
      <c r="C23" s="776" t="s">
        <v>267</v>
      </c>
      <c r="D23" s="776"/>
      <c r="E23" s="776"/>
      <c r="F23" s="776"/>
      <c r="G23" s="776"/>
      <c r="H23" s="776"/>
      <c r="I23" s="776"/>
      <c r="J23" s="776"/>
      <c r="K23" s="776"/>
      <c r="L23" s="776"/>
      <c r="M23" s="776"/>
      <c r="N23" s="776"/>
      <c r="O23" s="776"/>
      <c r="P23" s="776"/>
      <c r="Q23" s="776"/>
      <c r="R23" s="776"/>
      <c r="S23" s="776"/>
      <c r="T23" s="776"/>
      <c r="U23" s="776"/>
      <c r="V23" s="776"/>
      <c r="W23" s="776"/>
      <c r="X23" s="776"/>
      <c r="Y23" s="776"/>
      <c r="Z23" s="776"/>
      <c r="AA23" s="776"/>
      <c r="AB23" s="776"/>
      <c r="AC23" s="776"/>
      <c r="AD23" s="224"/>
      <c r="AE23" s="240"/>
      <c r="AF23" s="239"/>
      <c r="AG23" s="770"/>
      <c r="AH23" s="223"/>
      <c r="AI23" s="223"/>
      <c r="AJ23" s="223"/>
      <c r="AK23" s="223"/>
      <c r="AL23" s="223"/>
      <c r="AM23" s="223"/>
      <c r="AN23" s="223"/>
      <c r="AO23" s="223"/>
      <c r="AP23" s="223"/>
      <c r="CA23" s="238"/>
    </row>
    <row r="24" spans="1:79" ht="24.75" customHeight="1" x14ac:dyDescent="0.15">
      <c r="A24" s="240"/>
      <c r="B24" s="224"/>
      <c r="C24" s="776" t="s">
        <v>266</v>
      </c>
      <c r="D24" s="776"/>
      <c r="E24" s="776"/>
      <c r="F24" s="776"/>
      <c r="G24" s="776"/>
      <c r="H24" s="776"/>
      <c r="I24" s="776"/>
      <c r="J24" s="776"/>
      <c r="K24" s="776"/>
      <c r="L24" s="776"/>
      <c r="M24" s="776"/>
      <c r="N24" s="776"/>
      <c r="O24" s="776"/>
      <c r="P24" s="776"/>
      <c r="Q24" s="776"/>
      <c r="R24" s="776"/>
      <c r="S24" s="776"/>
      <c r="T24" s="776"/>
      <c r="U24" s="776"/>
      <c r="V24" s="776"/>
      <c r="W24" s="776"/>
      <c r="X24" s="776"/>
      <c r="Y24" s="776"/>
      <c r="Z24" s="776"/>
      <c r="AA24" s="776"/>
      <c r="AB24" s="776"/>
      <c r="AC24" s="776"/>
      <c r="AD24" s="224"/>
      <c r="AE24" s="240"/>
      <c r="AF24" s="239"/>
      <c r="AG24" s="770"/>
      <c r="AH24" s="223"/>
      <c r="AI24" s="223"/>
      <c r="AJ24" s="223"/>
      <c r="AK24" s="223"/>
      <c r="AL24" s="223"/>
      <c r="AM24" s="223"/>
      <c r="AN24" s="223"/>
      <c r="AO24" s="223"/>
      <c r="AP24" s="223"/>
      <c r="CA24" s="238"/>
    </row>
    <row r="25" spans="1:79" ht="24.75" customHeight="1" x14ac:dyDescent="0.15">
      <c r="A25" s="240"/>
      <c r="B25" s="224"/>
      <c r="C25" s="776" t="s">
        <v>265</v>
      </c>
      <c r="D25" s="776"/>
      <c r="E25" s="776"/>
      <c r="F25" s="776"/>
      <c r="G25" s="776"/>
      <c r="H25" s="776"/>
      <c r="I25" s="776"/>
      <c r="J25" s="776"/>
      <c r="K25" s="776"/>
      <c r="L25" s="776"/>
      <c r="M25" s="776"/>
      <c r="N25" s="776"/>
      <c r="O25" s="776"/>
      <c r="P25" s="776"/>
      <c r="Q25" s="776"/>
      <c r="R25" s="776"/>
      <c r="S25" s="776"/>
      <c r="T25" s="776"/>
      <c r="U25" s="776"/>
      <c r="V25" s="776"/>
      <c r="W25" s="776"/>
      <c r="X25" s="776"/>
      <c r="Y25" s="776"/>
      <c r="Z25" s="776"/>
      <c r="AA25" s="776"/>
      <c r="AB25" s="776"/>
      <c r="AC25" s="776"/>
      <c r="AD25" s="224"/>
      <c r="AE25" s="240"/>
      <c r="AF25" s="239"/>
      <c r="AG25" s="770"/>
      <c r="AH25" s="223"/>
      <c r="AI25" s="223"/>
      <c r="AJ25" s="223"/>
      <c r="AK25" s="223"/>
      <c r="AL25" s="223"/>
      <c r="AM25" s="223"/>
      <c r="AN25" s="223"/>
      <c r="AO25" s="223"/>
      <c r="AP25" s="223"/>
      <c r="CA25" s="238"/>
    </row>
    <row r="26" spans="1:79" ht="24.75" customHeight="1" x14ac:dyDescent="0.15">
      <c r="A26" s="240"/>
      <c r="B26" s="224"/>
      <c r="C26" s="776" t="s">
        <v>264</v>
      </c>
      <c r="D26" s="776"/>
      <c r="E26" s="776"/>
      <c r="F26" s="776"/>
      <c r="G26" s="776"/>
      <c r="H26" s="776"/>
      <c r="I26" s="776"/>
      <c r="J26" s="776"/>
      <c r="K26" s="776"/>
      <c r="L26" s="776"/>
      <c r="M26" s="776"/>
      <c r="N26" s="776"/>
      <c r="O26" s="776"/>
      <c r="P26" s="776"/>
      <c r="Q26" s="776"/>
      <c r="R26" s="776"/>
      <c r="S26" s="776"/>
      <c r="T26" s="776"/>
      <c r="U26" s="776"/>
      <c r="V26" s="776"/>
      <c r="W26" s="776"/>
      <c r="X26" s="776"/>
      <c r="Y26" s="776"/>
      <c r="Z26" s="776"/>
      <c r="AA26" s="776"/>
      <c r="AB26" s="776"/>
      <c r="AC26" s="776"/>
      <c r="AD26" s="224"/>
      <c r="AE26" s="240"/>
      <c r="AF26" s="239"/>
      <c r="AG26" s="770"/>
      <c r="AH26" s="223"/>
      <c r="AI26" s="223"/>
      <c r="AJ26" s="223"/>
      <c r="AK26" s="223"/>
      <c r="AL26" s="223"/>
      <c r="AM26" s="223"/>
      <c r="AN26" s="223"/>
      <c r="AO26" s="223"/>
      <c r="AP26" s="223"/>
      <c r="CA26" s="238"/>
    </row>
    <row r="27" spans="1:79" ht="24.75" customHeight="1" x14ac:dyDescent="0.15">
      <c r="A27" s="240"/>
      <c r="B27" s="224"/>
      <c r="C27" s="776" t="s">
        <v>263</v>
      </c>
      <c r="D27" s="776"/>
      <c r="E27" s="776"/>
      <c r="F27" s="776"/>
      <c r="G27" s="776"/>
      <c r="H27" s="776"/>
      <c r="I27" s="776"/>
      <c r="J27" s="776"/>
      <c r="K27" s="776"/>
      <c r="L27" s="776"/>
      <c r="M27" s="776"/>
      <c r="N27" s="776"/>
      <c r="O27" s="776"/>
      <c r="P27" s="776"/>
      <c r="Q27" s="776"/>
      <c r="R27" s="776"/>
      <c r="S27" s="776"/>
      <c r="T27" s="776"/>
      <c r="U27" s="776"/>
      <c r="V27" s="776"/>
      <c r="W27" s="776"/>
      <c r="X27" s="776"/>
      <c r="Y27" s="776"/>
      <c r="Z27" s="776"/>
      <c r="AA27" s="776"/>
      <c r="AB27" s="776"/>
      <c r="AC27" s="776"/>
      <c r="AD27" s="224"/>
      <c r="AE27" s="240"/>
      <c r="AF27" s="239"/>
      <c r="AG27" s="770"/>
      <c r="AH27" s="223"/>
      <c r="AI27" s="223"/>
      <c r="AJ27" s="223"/>
      <c r="AK27" s="223"/>
      <c r="AL27" s="223"/>
      <c r="AM27" s="223"/>
      <c r="AN27" s="223"/>
      <c r="AO27" s="223"/>
      <c r="AP27" s="223"/>
      <c r="CA27" s="238"/>
    </row>
    <row r="28" spans="1:79" ht="24.75" customHeight="1" x14ac:dyDescent="0.15">
      <c r="A28" s="240"/>
      <c r="B28" s="224"/>
      <c r="C28" s="776" t="s">
        <v>262</v>
      </c>
      <c r="D28" s="776"/>
      <c r="E28" s="776"/>
      <c r="F28" s="776"/>
      <c r="G28" s="776"/>
      <c r="H28" s="776"/>
      <c r="I28" s="776"/>
      <c r="J28" s="776"/>
      <c r="K28" s="776"/>
      <c r="L28" s="776"/>
      <c r="M28" s="776"/>
      <c r="N28" s="776"/>
      <c r="O28" s="776"/>
      <c r="P28" s="776"/>
      <c r="Q28" s="776"/>
      <c r="R28" s="776"/>
      <c r="S28" s="776"/>
      <c r="T28" s="776"/>
      <c r="U28" s="776"/>
      <c r="V28" s="776"/>
      <c r="W28" s="776"/>
      <c r="X28" s="776"/>
      <c r="Y28" s="776"/>
      <c r="Z28" s="776"/>
      <c r="AA28" s="776"/>
      <c r="AB28" s="776"/>
      <c r="AC28" s="776"/>
      <c r="AD28" s="224"/>
      <c r="AE28" s="240"/>
      <c r="AF28" s="239"/>
      <c r="AG28" s="770"/>
      <c r="AH28" s="223"/>
      <c r="AI28" s="223"/>
      <c r="AJ28" s="223"/>
      <c r="AK28" s="223"/>
      <c r="AL28" s="223"/>
      <c r="AM28" s="223"/>
      <c r="AN28" s="223"/>
      <c r="AO28" s="223"/>
      <c r="AP28" s="223"/>
      <c r="CA28" s="238"/>
    </row>
    <row r="29" spans="1:79" ht="24.75" customHeight="1" x14ac:dyDescent="0.15">
      <c r="A29" s="240"/>
      <c r="B29" s="224"/>
      <c r="C29" s="776" t="s">
        <v>261</v>
      </c>
      <c r="D29" s="776"/>
      <c r="E29" s="776"/>
      <c r="F29" s="776"/>
      <c r="G29" s="776"/>
      <c r="H29" s="776"/>
      <c r="I29" s="776"/>
      <c r="J29" s="776"/>
      <c r="K29" s="776"/>
      <c r="L29" s="776"/>
      <c r="M29" s="776"/>
      <c r="N29" s="776"/>
      <c r="O29" s="776"/>
      <c r="P29" s="776"/>
      <c r="Q29" s="776"/>
      <c r="R29" s="776"/>
      <c r="S29" s="776"/>
      <c r="T29" s="776"/>
      <c r="U29" s="776"/>
      <c r="V29" s="776"/>
      <c r="W29" s="776"/>
      <c r="X29" s="776"/>
      <c r="Y29" s="776"/>
      <c r="Z29" s="776"/>
      <c r="AA29" s="776"/>
      <c r="AB29" s="776"/>
      <c r="AC29" s="776"/>
      <c r="AD29" s="224"/>
      <c r="AE29" s="240"/>
      <c r="AF29" s="239"/>
      <c r="AG29" s="770"/>
      <c r="AH29" s="223"/>
      <c r="AI29" s="223"/>
      <c r="AJ29" s="223"/>
      <c r="AK29" s="223"/>
      <c r="AL29" s="223"/>
      <c r="AM29" s="223"/>
      <c r="AN29" s="223"/>
      <c r="AO29" s="223"/>
      <c r="AP29" s="223"/>
      <c r="CA29" s="238"/>
    </row>
    <row r="30" spans="1:79" ht="24.75" customHeight="1" x14ac:dyDescent="0.15">
      <c r="A30" s="240"/>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40"/>
      <c r="AF30" s="239"/>
      <c r="AG30" s="770"/>
      <c r="AH30" s="223"/>
      <c r="AI30" s="223"/>
      <c r="AJ30" s="223"/>
      <c r="AK30" s="223"/>
      <c r="AL30" s="223"/>
      <c r="AM30" s="223"/>
      <c r="AN30" s="223"/>
      <c r="AO30" s="223"/>
      <c r="AP30" s="223"/>
      <c r="CA30" s="238"/>
    </row>
    <row r="31" spans="1:79" ht="21.75" customHeight="1" x14ac:dyDescent="0.15">
      <c r="A31" s="240"/>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40"/>
      <c r="AF31" s="239"/>
      <c r="AG31" s="770"/>
      <c r="AH31" s="223"/>
      <c r="AI31" s="223"/>
      <c r="AJ31" s="223"/>
      <c r="AK31" s="223"/>
      <c r="AL31" s="223"/>
      <c r="AM31" s="223"/>
      <c r="AN31" s="223"/>
      <c r="AO31" s="223"/>
      <c r="AP31" s="223"/>
      <c r="CA31" s="238"/>
    </row>
    <row r="32" spans="1:79" s="233" customFormat="1" ht="17.25" customHeight="1" x14ac:dyDescent="0.15">
      <c r="A32" s="233" t="s">
        <v>260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6"/>
      <c r="AG32" s="770"/>
      <c r="AH32" s="235"/>
      <c r="AI32" s="235"/>
      <c r="AJ32" s="235"/>
      <c r="AK32" s="235"/>
      <c r="AL32" s="235"/>
      <c r="AM32" s="235"/>
      <c r="AN32" s="235"/>
      <c r="AO32" s="235"/>
      <c r="AP32" s="235"/>
      <c r="CA32" s="234"/>
    </row>
    <row r="33" spans="1:79" s="233" customFormat="1" ht="17.25" customHeight="1" x14ac:dyDescent="0.15">
      <c r="B33" s="233" t="s">
        <v>259</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6"/>
      <c r="AG33" s="770"/>
      <c r="AH33" s="235"/>
      <c r="AI33" s="235"/>
      <c r="AJ33" s="235"/>
      <c r="AK33" s="235"/>
      <c r="AL33" s="235"/>
      <c r="AM33" s="235"/>
      <c r="AN33" s="235"/>
      <c r="AO33" s="235"/>
      <c r="AP33" s="235"/>
      <c r="CA33" s="234"/>
    </row>
    <row r="34" spans="1:79" s="233" customFormat="1" ht="17.25" customHeight="1" x14ac:dyDescent="0.15">
      <c r="A34" s="233" t="s">
        <v>258</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6"/>
      <c r="AG34" s="770"/>
      <c r="AH34" s="235"/>
      <c r="AI34" s="235"/>
      <c r="AJ34" s="235"/>
      <c r="AK34" s="235"/>
      <c r="AL34" s="235"/>
      <c r="AM34" s="235"/>
      <c r="AN34" s="235"/>
      <c r="AO34" s="235"/>
      <c r="AP34" s="235"/>
      <c r="CA34" s="234"/>
    </row>
    <row r="35" spans="1:79" s="229" customFormat="1" ht="17.25" customHeight="1" x14ac:dyDescent="0.15">
      <c r="A35" s="233" t="s">
        <v>257</v>
      </c>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2"/>
      <c r="AG35" s="770"/>
      <c r="AH35" s="231"/>
      <c r="AI35" s="231"/>
      <c r="AJ35" s="231"/>
      <c r="AK35" s="231"/>
      <c r="AL35" s="231"/>
      <c r="AM35" s="231"/>
      <c r="AN35" s="231"/>
      <c r="AO35" s="231"/>
      <c r="AP35" s="231"/>
      <c r="CA35" s="230"/>
    </row>
    <row r="36" spans="1:79" ht="1.5" customHeight="1" x14ac:dyDescent="0.15">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7"/>
      <c r="AG36" s="770"/>
      <c r="AH36" s="223"/>
      <c r="AI36" s="223"/>
      <c r="AJ36" s="223"/>
      <c r="AK36" s="223"/>
      <c r="AL36" s="223"/>
      <c r="AM36" s="223"/>
      <c r="AN36" s="223"/>
      <c r="AO36" s="223"/>
      <c r="AP36" s="223"/>
    </row>
    <row r="37" spans="1:79" x14ac:dyDescent="0.15">
      <c r="A37" s="223" t="s">
        <v>256</v>
      </c>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row>
    <row r="38" spans="1:79" s="224" customFormat="1" ht="13.5" customHeight="1" x14ac:dyDescent="0.15">
      <c r="A38" s="225"/>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6" t="s">
        <v>61</v>
      </c>
      <c r="AI38" s="226" t="s">
        <v>255</v>
      </c>
      <c r="AJ38" s="226" t="s">
        <v>62</v>
      </c>
      <c r="AK38" s="226" t="s">
        <v>63</v>
      </c>
      <c r="AL38" s="226" t="s">
        <v>64</v>
      </c>
      <c r="AM38" s="226" t="s">
        <v>254</v>
      </c>
      <c r="AN38" s="226" t="s">
        <v>65</v>
      </c>
      <c r="AO38" s="225"/>
      <c r="AP38" s="225"/>
    </row>
    <row r="39" spans="1:79" s="224" customFormat="1" ht="74.25" customHeight="1" x14ac:dyDescent="0.15">
      <c r="A39" s="225"/>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6">
        <f>I23</f>
        <v>0</v>
      </c>
      <c r="AI39" s="226">
        <f>I24</f>
        <v>0</v>
      </c>
      <c r="AJ39" s="226">
        <f>I25</f>
        <v>0</v>
      </c>
      <c r="AK39" s="226">
        <f>I26</f>
        <v>0</v>
      </c>
      <c r="AL39" s="226">
        <f>I27</f>
        <v>0</v>
      </c>
      <c r="AM39" s="226">
        <f>I28</f>
        <v>0</v>
      </c>
      <c r="AN39" s="226">
        <f>I29</f>
        <v>0</v>
      </c>
      <c r="AO39" s="225"/>
      <c r="AP39" s="225"/>
    </row>
    <row r="40" spans="1:79" x14ac:dyDescent="0.15">
      <c r="A40" s="223"/>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row>
    <row r="41" spans="1:79" x14ac:dyDescent="0.15">
      <c r="A41" s="223"/>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row>
    <row r="42" spans="1:79" x14ac:dyDescent="0.15">
      <c r="A42" s="223"/>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row>
    <row r="43" spans="1:79" x14ac:dyDescent="0.15">
      <c r="A43" s="223"/>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row>
    <row r="44" spans="1:79" x14ac:dyDescent="0.15">
      <c r="A44" s="223"/>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row>
    <row r="45" spans="1:79" x14ac:dyDescent="0.15">
      <c r="A45" s="223"/>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row>
    <row r="46" spans="1:79" x14ac:dyDescent="0.15">
      <c r="A46" s="223"/>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row>
    <row r="47" spans="1:79" x14ac:dyDescent="0.15">
      <c r="A47" s="223"/>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row>
    <row r="48" spans="1:79" x14ac:dyDescent="0.15">
      <c r="A48" s="223"/>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row>
    <row r="49" spans="1:42" x14ac:dyDescent="0.15">
      <c r="A49" s="223"/>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row>
    <row r="50" spans="1:42" x14ac:dyDescent="0.15">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row>
  </sheetData>
  <mergeCells count="21">
    <mergeCell ref="C24:H24"/>
    <mergeCell ref="C22:AC22"/>
    <mergeCell ref="C28:H28"/>
    <mergeCell ref="I28:AC28"/>
    <mergeCell ref="I24:AC24"/>
    <mergeCell ref="AG1:AG36"/>
    <mergeCell ref="W2:AE2"/>
    <mergeCell ref="B4:G4"/>
    <mergeCell ref="A12:AE12"/>
    <mergeCell ref="B16:AD17"/>
    <mergeCell ref="A20:AE20"/>
    <mergeCell ref="C23:H23"/>
    <mergeCell ref="I23:AC23"/>
    <mergeCell ref="C29:H29"/>
    <mergeCell ref="I29:AC29"/>
    <mergeCell ref="C25:H25"/>
    <mergeCell ref="I25:AC25"/>
    <mergeCell ref="C26:H26"/>
    <mergeCell ref="I26:AC26"/>
    <mergeCell ref="I27:AC27"/>
    <mergeCell ref="C27:H27"/>
  </mergeCells>
  <phoneticPr fontId="1"/>
  <conditionalFormatting sqref="AH39:AN39">
    <cfRule type="cellIs" dxfId="2" priority="1" stopIfTrue="1" operator="equal">
      <formula>0</formula>
    </cfRule>
  </conditionalFormatting>
  <pageMargins left="0.78700000000000003" right="0.78700000000000003" top="0.98399999999999999" bottom="0.98399999999999999" header="0.51200000000000001" footer="0.51200000000000001"/>
  <pageSetup paperSize="9" orientation="portrait" verticalDpi="300" r:id="rId1"/>
  <headerFooter alignWithMargins="0"/>
  <rowBreaks count="1" manualBreakCount="1">
    <brk id="35" max="16383" man="1"/>
  </rowBreaks>
  <colBreaks count="1" manualBreakCount="1">
    <brk id="3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5"/>
  <sheetViews>
    <sheetView showZeros="0" view="pageBreakPreview" zoomScale="55" zoomScaleNormal="100" zoomScaleSheetLayoutView="55" workbookViewId="0">
      <selection activeCell="L1" sqref="L1:O1"/>
    </sheetView>
  </sheetViews>
  <sheetFormatPr defaultColWidth="8.875" defaultRowHeight="12.95" customHeight="1" x14ac:dyDescent="0.15"/>
  <cols>
    <col min="1" max="1" width="13.5" style="256" customWidth="1"/>
    <col min="2" max="50" width="8.25" style="255" customWidth="1"/>
    <col min="51" max="64" width="6.625" style="255" customWidth="1"/>
    <col min="65" max="16384" width="8.875" style="255"/>
  </cols>
  <sheetData>
    <row r="1" spans="1:50" ht="15" customHeight="1" x14ac:dyDescent="0.15">
      <c r="A1" s="150" t="s">
        <v>114</v>
      </c>
      <c r="B1" s="258"/>
      <c r="C1" s="258" t="s">
        <v>115</v>
      </c>
      <c r="D1" s="258"/>
      <c r="E1" s="689" t="s">
        <v>116</v>
      </c>
      <c r="F1" s="690"/>
      <c r="H1" s="689" t="s">
        <v>389</v>
      </c>
      <c r="I1" s="1141"/>
      <c r="J1" s="1142"/>
      <c r="K1" s="258"/>
      <c r="L1" s="1172" t="s">
        <v>397</v>
      </c>
      <c r="M1" s="1173"/>
      <c r="N1" s="1173"/>
      <c r="O1" s="1174"/>
      <c r="P1" s="258"/>
      <c r="Q1" s="258"/>
      <c r="R1" s="258"/>
      <c r="Z1" s="688"/>
      <c r="AR1" s="1144"/>
      <c r="AS1" s="1144"/>
      <c r="AT1" s="1144"/>
      <c r="AV1" s="687"/>
      <c r="AW1" s="687"/>
      <c r="AX1" s="167" t="s">
        <v>396</v>
      </c>
    </row>
    <row r="2" spans="1:50" ht="14.65" customHeight="1" thickBot="1" x14ac:dyDescent="0.2">
      <c r="A2" s="256" t="s">
        <v>118</v>
      </c>
      <c r="L2" s="168" t="s">
        <v>386</v>
      </c>
      <c r="W2" s="168"/>
    </row>
    <row r="3" spans="1:50" ht="14.65" customHeight="1" thickBot="1" x14ac:dyDescent="0.2">
      <c r="A3" s="686"/>
      <c r="B3" s="1071" t="s">
        <v>119</v>
      </c>
      <c r="C3" s="1055"/>
      <c r="D3" s="1055"/>
      <c r="E3" s="1055"/>
      <c r="F3" s="1055"/>
      <c r="G3" s="1055"/>
      <c r="H3" s="1055"/>
      <c r="I3" s="1055"/>
      <c r="J3" s="1055"/>
      <c r="K3" s="1055"/>
      <c r="L3" s="1055"/>
      <c r="M3" s="1055"/>
      <c r="N3" s="1055"/>
      <c r="O3" s="1056"/>
      <c r="P3" s="1158" t="s">
        <v>109</v>
      </c>
      <c r="Q3" s="1116"/>
      <c r="R3" s="1116"/>
      <c r="S3" s="1116"/>
      <c r="T3" s="1116"/>
      <c r="U3" s="1116"/>
      <c r="V3" s="1116"/>
      <c r="W3" s="1116"/>
      <c r="X3" s="1116"/>
      <c r="Y3" s="1116"/>
      <c r="Z3" s="1116"/>
      <c r="AA3" s="1116"/>
      <c r="AB3" s="1116"/>
      <c r="AC3" s="1116"/>
      <c r="AD3" s="1116"/>
      <c r="AE3" s="1116"/>
      <c r="AF3" s="1116"/>
      <c r="AG3" s="1116"/>
      <c r="AH3" s="1116"/>
      <c r="AI3" s="1159"/>
      <c r="AJ3" s="1158" t="s">
        <v>385</v>
      </c>
      <c r="AK3" s="1116"/>
      <c r="AL3" s="1116"/>
      <c r="AM3" s="1116"/>
      <c r="AN3" s="1116"/>
      <c r="AO3" s="1116"/>
      <c r="AP3" s="1116"/>
      <c r="AQ3" s="1116"/>
      <c r="AR3" s="1116"/>
      <c r="AS3" s="1159"/>
      <c r="AT3" s="1138" t="s">
        <v>120</v>
      </c>
    </row>
    <row r="4" spans="1:50" ht="14.65" customHeight="1" x14ac:dyDescent="0.15">
      <c r="A4" s="685"/>
      <c r="B4" s="1166" t="s">
        <v>384</v>
      </c>
      <c r="C4" s="1167"/>
      <c r="D4" s="1167" t="s">
        <v>121</v>
      </c>
      <c r="E4" s="1158" t="s">
        <v>383</v>
      </c>
      <c r="F4" s="1116"/>
      <c r="G4" s="1159"/>
      <c r="H4" s="1160" t="s">
        <v>382</v>
      </c>
      <c r="I4" s="1161"/>
      <c r="J4" s="1161"/>
      <c r="K4" s="1161"/>
      <c r="L4" s="1161"/>
      <c r="M4" s="1161"/>
      <c r="N4" s="1161"/>
      <c r="O4" s="1162"/>
      <c r="P4" s="1160" t="s">
        <v>381</v>
      </c>
      <c r="Q4" s="1161"/>
      <c r="R4" s="1161"/>
      <c r="S4" s="1161"/>
      <c r="T4" s="1161"/>
      <c r="U4" s="1161"/>
      <c r="V4" s="1161"/>
      <c r="W4" s="1161"/>
      <c r="X4" s="1161"/>
      <c r="Y4" s="1162"/>
      <c r="Z4" s="1160" t="s">
        <v>380</v>
      </c>
      <c r="AA4" s="1161"/>
      <c r="AB4" s="1161"/>
      <c r="AC4" s="1161"/>
      <c r="AD4" s="1161"/>
      <c r="AE4" s="1161"/>
      <c r="AF4" s="1161"/>
      <c r="AG4" s="1161"/>
      <c r="AH4" s="1161"/>
      <c r="AI4" s="1162"/>
      <c r="AJ4" s="1160" t="s">
        <v>379</v>
      </c>
      <c r="AK4" s="1161"/>
      <c r="AL4" s="1161"/>
      <c r="AM4" s="1161"/>
      <c r="AN4" s="1161"/>
      <c r="AO4" s="1161"/>
      <c r="AP4" s="1161"/>
      <c r="AQ4" s="1161"/>
      <c r="AR4" s="1161"/>
      <c r="AS4" s="1162"/>
      <c r="AT4" s="1139"/>
    </row>
    <row r="5" spans="1:50" ht="14.65" customHeight="1" x14ac:dyDescent="0.15">
      <c r="A5" s="685"/>
      <c r="B5" s="1166"/>
      <c r="C5" s="1167"/>
      <c r="D5" s="1167"/>
      <c r="E5" s="1168" t="s">
        <v>395</v>
      </c>
      <c r="F5" s="1170" t="s">
        <v>377</v>
      </c>
      <c r="G5" s="1153" t="s">
        <v>376</v>
      </c>
      <c r="H5" s="1155" t="s">
        <v>375</v>
      </c>
      <c r="I5" s="1156"/>
      <c r="J5" s="1151" t="str">
        <f>+E5</f>
        <v>保育室</v>
      </c>
      <c r="K5" s="1152"/>
      <c r="L5" s="1125" t="str">
        <f>+F5</f>
        <v>管理諸室</v>
      </c>
      <c r="M5" s="1126"/>
      <c r="N5" s="1145" t="str">
        <f>+G5</f>
        <v>給食室</v>
      </c>
      <c r="O5" s="1146"/>
      <c r="P5" s="1134" t="s">
        <v>374</v>
      </c>
      <c r="Q5" s="1135"/>
      <c r="R5" s="1147" t="s">
        <v>371</v>
      </c>
      <c r="S5" s="1148"/>
      <c r="T5" s="1151" t="str">
        <f>+E5</f>
        <v>保育室</v>
      </c>
      <c r="U5" s="1152"/>
      <c r="V5" s="1125" t="str">
        <f>+F5</f>
        <v>管理諸室</v>
      </c>
      <c r="W5" s="1126"/>
      <c r="X5" s="1145" t="str">
        <f>+G5</f>
        <v>給食室</v>
      </c>
      <c r="Y5" s="1146"/>
      <c r="Z5" s="1134" t="s">
        <v>373</v>
      </c>
      <c r="AA5" s="1135"/>
      <c r="AB5" s="1147" t="s">
        <v>371</v>
      </c>
      <c r="AC5" s="1148"/>
      <c r="AD5" s="1123" t="str">
        <f>+E5</f>
        <v>保育室</v>
      </c>
      <c r="AE5" s="1124"/>
      <c r="AF5" s="1125" t="str">
        <f>+F5</f>
        <v>管理諸室</v>
      </c>
      <c r="AG5" s="1126"/>
      <c r="AH5" s="1130" t="str">
        <f>+G5</f>
        <v>給食室</v>
      </c>
      <c r="AI5" s="1131"/>
      <c r="AJ5" s="1134" t="s">
        <v>372</v>
      </c>
      <c r="AK5" s="1135"/>
      <c r="AL5" s="1147" t="s">
        <v>371</v>
      </c>
      <c r="AM5" s="1148"/>
      <c r="AN5" s="1123" t="str">
        <f>+E5</f>
        <v>保育室</v>
      </c>
      <c r="AO5" s="1124"/>
      <c r="AP5" s="1125" t="str">
        <f>+F5</f>
        <v>管理諸室</v>
      </c>
      <c r="AQ5" s="1126"/>
      <c r="AR5" s="1130" t="str">
        <f>+G5</f>
        <v>給食室</v>
      </c>
      <c r="AS5" s="1131"/>
      <c r="AT5" s="1139"/>
    </row>
    <row r="6" spans="1:50" ht="14.65" customHeight="1" x14ac:dyDescent="0.15">
      <c r="A6" s="685"/>
      <c r="B6" s="1166"/>
      <c r="C6" s="1167"/>
      <c r="D6" s="1167"/>
      <c r="E6" s="1169"/>
      <c r="F6" s="1171"/>
      <c r="G6" s="1154"/>
      <c r="H6" s="1136"/>
      <c r="I6" s="1157"/>
      <c r="J6" s="1132" t="s">
        <v>370</v>
      </c>
      <c r="K6" s="1132"/>
      <c r="L6" s="1129" t="s">
        <v>370</v>
      </c>
      <c r="M6" s="1129"/>
      <c r="N6" s="1127" t="s">
        <v>370</v>
      </c>
      <c r="O6" s="1128"/>
      <c r="P6" s="1136"/>
      <c r="Q6" s="1137"/>
      <c r="R6" s="1149"/>
      <c r="S6" s="1150"/>
      <c r="T6" s="1133" t="s">
        <v>370</v>
      </c>
      <c r="U6" s="1132"/>
      <c r="V6" s="1129" t="s">
        <v>370</v>
      </c>
      <c r="W6" s="1129"/>
      <c r="X6" s="1127" t="s">
        <v>370</v>
      </c>
      <c r="Y6" s="1128"/>
      <c r="Z6" s="1136"/>
      <c r="AA6" s="1137"/>
      <c r="AB6" s="1149"/>
      <c r="AC6" s="1150"/>
      <c r="AD6" s="1133" t="s">
        <v>370</v>
      </c>
      <c r="AE6" s="1132"/>
      <c r="AF6" s="1129" t="s">
        <v>370</v>
      </c>
      <c r="AG6" s="1129"/>
      <c r="AH6" s="1127" t="s">
        <v>370</v>
      </c>
      <c r="AI6" s="1128"/>
      <c r="AJ6" s="1136"/>
      <c r="AK6" s="1137"/>
      <c r="AL6" s="1149"/>
      <c r="AM6" s="1150"/>
      <c r="AN6" s="1133" t="s">
        <v>370</v>
      </c>
      <c r="AO6" s="1132"/>
      <c r="AP6" s="1129" t="s">
        <v>370</v>
      </c>
      <c r="AQ6" s="1129"/>
      <c r="AR6" s="1127" t="s">
        <v>370</v>
      </c>
      <c r="AS6" s="1128"/>
      <c r="AT6" s="1139"/>
    </row>
    <row r="7" spans="1:50" ht="14.65" customHeight="1" thickBot="1" x14ac:dyDescent="0.2">
      <c r="A7" s="684"/>
      <c r="B7" s="682" t="s">
        <v>122</v>
      </c>
      <c r="C7" s="652" t="s">
        <v>123</v>
      </c>
      <c r="D7" s="652" t="s">
        <v>124</v>
      </c>
      <c r="E7" s="454" t="s">
        <v>369</v>
      </c>
      <c r="F7" s="683" t="s">
        <v>368</v>
      </c>
      <c r="G7" s="449" t="s">
        <v>367</v>
      </c>
      <c r="H7" s="682" t="s">
        <v>122</v>
      </c>
      <c r="I7" s="681" t="s">
        <v>123</v>
      </c>
      <c r="J7" s="680" t="s">
        <v>122</v>
      </c>
      <c r="K7" s="673" t="s">
        <v>123</v>
      </c>
      <c r="L7" s="672" t="s">
        <v>122</v>
      </c>
      <c r="M7" s="672" t="s">
        <v>123</v>
      </c>
      <c r="N7" s="671" t="s">
        <v>122</v>
      </c>
      <c r="O7" s="670" t="s">
        <v>123</v>
      </c>
      <c r="P7" s="677" t="s">
        <v>122</v>
      </c>
      <c r="Q7" s="676" t="s">
        <v>123</v>
      </c>
      <c r="R7" s="676" t="s">
        <v>122</v>
      </c>
      <c r="S7" s="675" t="s">
        <v>123</v>
      </c>
      <c r="T7" s="674" t="s">
        <v>122</v>
      </c>
      <c r="U7" s="673" t="s">
        <v>123</v>
      </c>
      <c r="V7" s="672" t="s">
        <v>122</v>
      </c>
      <c r="W7" s="672" t="s">
        <v>123</v>
      </c>
      <c r="X7" s="671" t="s">
        <v>122</v>
      </c>
      <c r="Y7" s="670" t="s">
        <v>123</v>
      </c>
      <c r="Z7" s="677" t="s">
        <v>122</v>
      </c>
      <c r="AA7" s="676" t="s">
        <v>123</v>
      </c>
      <c r="AB7" s="676" t="s">
        <v>122</v>
      </c>
      <c r="AC7" s="679" t="s">
        <v>123</v>
      </c>
      <c r="AD7" s="674" t="s">
        <v>122</v>
      </c>
      <c r="AE7" s="673" t="s">
        <v>123</v>
      </c>
      <c r="AF7" s="672" t="s">
        <v>122</v>
      </c>
      <c r="AG7" s="672" t="s">
        <v>123</v>
      </c>
      <c r="AH7" s="671" t="s">
        <v>122</v>
      </c>
      <c r="AI7" s="678" t="s">
        <v>123</v>
      </c>
      <c r="AJ7" s="677" t="s">
        <v>122</v>
      </c>
      <c r="AK7" s="676" t="s">
        <v>123</v>
      </c>
      <c r="AL7" s="676" t="s">
        <v>122</v>
      </c>
      <c r="AM7" s="675" t="s">
        <v>123</v>
      </c>
      <c r="AN7" s="674" t="s">
        <v>122</v>
      </c>
      <c r="AO7" s="673" t="s">
        <v>123</v>
      </c>
      <c r="AP7" s="672" t="s">
        <v>122</v>
      </c>
      <c r="AQ7" s="672" t="s">
        <v>123</v>
      </c>
      <c r="AR7" s="671" t="s">
        <v>122</v>
      </c>
      <c r="AS7" s="670" t="s">
        <v>123</v>
      </c>
      <c r="AT7" s="1140"/>
    </row>
    <row r="8" spans="1:50" ht="14.65" customHeight="1" thickTop="1" x14ac:dyDescent="0.15">
      <c r="A8" s="669" t="s">
        <v>126</v>
      </c>
      <c r="B8" s="547"/>
      <c r="C8" s="546"/>
      <c r="D8" s="546"/>
      <c r="E8" s="547"/>
      <c r="F8" s="546"/>
      <c r="G8" s="558"/>
      <c r="H8" s="547"/>
      <c r="I8" s="558"/>
      <c r="J8" s="636"/>
      <c r="K8" s="636"/>
      <c r="L8" s="636"/>
      <c r="M8" s="636"/>
      <c r="N8" s="636"/>
      <c r="O8" s="560"/>
      <c r="P8" s="547"/>
      <c r="Q8" s="546"/>
      <c r="R8" s="546"/>
      <c r="S8" s="546"/>
      <c r="T8" s="668"/>
      <c r="U8" s="636"/>
      <c r="V8" s="636"/>
      <c r="W8" s="636"/>
      <c r="X8" s="636"/>
      <c r="Y8" s="560"/>
      <c r="Z8" s="547"/>
      <c r="AA8" s="546"/>
      <c r="AB8" s="546"/>
      <c r="AC8" s="546"/>
      <c r="AD8" s="668"/>
      <c r="AE8" s="636"/>
      <c r="AF8" s="636"/>
      <c r="AG8" s="636"/>
      <c r="AH8" s="636"/>
      <c r="AI8" s="560"/>
      <c r="AJ8" s="547"/>
      <c r="AK8" s="546"/>
      <c r="AL8" s="546"/>
      <c r="AM8" s="546"/>
      <c r="AN8" s="668"/>
      <c r="AO8" s="636"/>
      <c r="AP8" s="636"/>
      <c r="AQ8" s="636"/>
      <c r="AR8" s="636"/>
      <c r="AS8" s="560"/>
      <c r="AT8" s="542"/>
    </row>
    <row r="9" spans="1:50" ht="14.65" customHeight="1" x14ac:dyDescent="0.15">
      <c r="A9" s="521"/>
      <c r="B9" s="599"/>
      <c r="C9" s="598"/>
      <c r="D9" s="520"/>
      <c r="E9" s="667"/>
      <c r="F9" s="666"/>
      <c r="G9" s="665">
        <f>IF(D9&lt;1,0,100-E9-F9-#REF!)</f>
        <v>0</v>
      </c>
      <c r="H9" s="596">
        <f t="shared" ref="H9:H18" si="0">+B9*D9</f>
        <v>0</v>
      </c>
      <c r="I9" s="595">
        <f t="shared" ref="I9:I18" si="1">+C9*D9</f>
        <v>0</v>
      </c>
      <c r="J9" s="635">
        <f t="shared" ref="J9:J18" si="2">+H9*$E9/100</f>
        <v>0</v>
      </c>
      <c r="K9" s="635">
        <f t="shared" ref="K9:K18" si="3">+I9*$E9/100</f>
        <v>0</v>
      </c>
      <c r="L9" s="625">
        <f t="shared" ref="L9:L18" si="4">+H9*$F9/100</f>
        <v>0</v>
      </c>
      <c r="M9" s="625">
        <f t="shared" ref="M9:M18" si="5">+I9*$F9/100</f>
        <v>0</v>
      </c>
      <c r="N9" s="594">
        <f t="shared" ref="N9:N18" si="6">+H9*$G9/100</f>
        <v>0</v>
      </c>
      <c r="O9" s="593">
        <f t="shared" ref="O9:O18" si="7">+I9*$G9/100</f>
        <v>0</v>
      </c>
      <c r="P9" s="664"/>
      <c r="Q9" s="663"/>
      <c r="R9" s="662">
        <f t="shared" ref="R9:R18" si="8">+P9*$D9</f>
        <v>0</v>
      </c>
      <c r="S9" s="661">
        <f t="shared" ref="S9:S18" si="9">+Q9*$D9</f>
        <v>0</v>
      </c>
      <c r="T9" s="660">
        <f t="shared" ref="T9:T18" si="10">+R9*$E9/100</f>
        <v>0</v>
      </c>
      <c r="U9" s="660">
        <f t="shared" ref="U9:U18" si="11">+S9*$E9/100</f>
        <v>0</v>
      </c>
      <c r="V9" s="659">
        <f t="shared" ref="V9:V18" si="12">+R9*$F9/100</f>
        <v>0</v>
      </c>
      <c r="W9" s="659">
        <f t="shared" ref="W9:W18" si="13">+S9*$F9/100</f>
        <v>0</v>
      </c>
      <c r="X9" s="658">
        <f t="shared" ref="X9:X18" si="14">+R9*$G9/100</f>
        <v>0</v>
      </c>
      <c r="Y9" s="657">
        <f t="shared" ref="Y9:Y18" si="15">+S9*$G9/100</f>
        <v>0</v>
      </c>
      <c r="Z9" s="592"/>
      <c r="AA9" s="656"/>
      <c r="AB9" s="509">
        <f t="shared" ref="AB9:AB18" si="16">+Z9*$D9</f>
        <v>0</v>
      </c>
      <c r="AC9" s="508">
        <f t="shared" ref="AC9:AC18" si="17">+AA9*$D9</f>
        <v>0</v>
      </c>
      <c r="AD9" s="537">
        <f t="shared" ref="AD9:AD18" si="18">+AB9*$E9/100</f>
        <v>0</v>
      </c>
      <c r="AE9" s="537">
        <f t="shared" ref="AE9:AE18" si="19">+AC9*$E9/100</f>
        <v>0</v>
      </c>
      <c r="AF9" s="506">
        <f t="shared" ref="AF9:AF18" si="20">+AB9*$F9/100</f>
        <v>0</v>
      </c>
      <c r="AG9" s="506">
        <f t="shared" ref="AG9:AG18" si="21">+AC9*$F9/100</f>
        <v>0</v>
      </c>
      <c r="AH9" s="589">
        <f t="shared" ref="AH9:AH18" si="22">+AB9*$G9/100</f>
        <v>0</v>
      </c>
      <c r="AI9" s="588">
        <f t="shared" ref="AI9:AI18" si="23">+AC9*$G9/100</f>
        <v>0</v>
      </c>
      <c r="AJ9" s="599"/>
      <c r="AK9" s="655"/>
      <c r="AL9" s="654">
        <f t="shared" ref="AL9:AL18" si="24">+AJ9*$D9</f>
        <v>0</v>
      </c>
      <c r="AM9" s="595">
        <f t="shared" ref="AM9:AM18" si="25">+AK9*$D9</f>
        <v>0</v>
      </c>
      <c r="AN9" s="635">
        <f t="shared" ref="AN9:AN18" si="26">+AL9*$E9/100</f>
        <v>0</v>
      </c>
      <c r="AO9" s="635">
        <f t="shared" ref="AO9:AO18" si="27">+AM9*$E9/100</f>
        <v>0</v>
      </c>
      <c r="AP9" s="625">
        <f t="shared" ref="AP9:AP18" si="28">+AL9*$F9/100</f>
        <v>0</v>
      </c>
      <c r="AQ9" s="625">
        <f t="shared" ref="AQ9:AQ18" si="29">+AM9*$F9/100</f>
        <v>0</v>
      </c>
      <c r="AR9" s="594">
        <f t="shared" ref="AR9:AR18" si="30">+AL9*$G9/100</f>
        <v>0</v>
      </c>
      <c r="AS9" s="593">
        <f t="shared" ref="AS9:AS18" si="31">+AM9*$G9/100</f>
        <v>0</v>
      </c>
      <c r="AT9" s="522"/>
    </row>
    <row r="10" spans="1:50" ht="14.65" customHeight="1" x14ac:dyDescent="0.15">
      <c r="A10" s="521"/>
      <c r="B10" s="599"/>
      <c r="C10" s="598"/>
      <c r="D10" s="520"/>
      <c r="E10" s="667"/>
      <c r="F10" s="666"/>
      <c r="G10" s="665">
        <f>IF(D10&lt;1,0,100-E10-F10-#REF!)</f>
        <v>0</v>
      </c>
      <c r="H10" s="596">
        <f t="shared" si="0"/>
        <v>0</v>
      </c>
      <c r="I10" s="595">
        <f t="shared" si="1"/>
        <v>0</v>
      </c>
      <c r="J10" s="635">
        <f t="shared" si="2"/>
        <v>0</v>
      </c>
      <c r="K10" s="635">
        <f t="shared" si="3"/>
        <v>0</v>
      </c>
      <c r="L10" s="625">
        <f t="shared" si="4"/>
        <v>0</v>
      </c>
      <c r="M10" s="625">
        <f t="shared" si="5"/>
        <v>0</v>
      </c>
      <c r="N10" s="594">
        <f t="shared" si="6"/>
        <v>0</v>
      </c>
      <c r="O10" s="593">
        <f t="shared" si="7"/>
        <v>0</v>
      </c>
      <c r="P10" s="664"/>
      <c r="Q10" s="663"/>
      <c r="R10" s="662">
        <f t="shared" si="8"/>
        <v>0</v>
      </c>
      <c r="S10" s="661">
        <f t="shared" si="9"/>
        <v>0</v>
      </c>
      <c r="T10" s="660">
        <f t="shared" si="10"/>
        <v>0</v>
      </c>
      <c r="U10" s="660">
        <f t="shared" si="11"/>
        <v>0</v>
      </c>
      <c r="V10" s="659">
        <f t="shared" si="12"/>
        <v>0</v>
      </c>
      <c r="W10" s="659">
        <f t="shared" si="13"/>
        <v>0</v>
      </c>
      <c r="X10" s="658">
        <f t="shared" si="14"/>
        <v>0</v>
      </c>
      <c r="Y10" s="657">
        <f t="shared" si="15"/>
        <v>0</v>
      </c>
      <c r="Z10" s="592"/>
      <c r="AA10" s="656"/>
      <c r="AB10" s="509">
        <f t="shared" si="16"/>
        <v>0</v>
      </c>
      <c r="AC10" s="508">
        <f t="shared" si="17"/>
        <v>0</v>
      </c>
      <c r="AD10" s="537">
        <f t="shared" si="18"/>
        <v>0</v>
      </c>
      <c r="AE10" s="537">
        <f t="shared" si="19"/>
        <v>0</v>
      </c>
      <c r="AF10" s="506">
        <f t="shared" si="20"/>
        <v>0</v>
      </c>
      <c r="AG10" s="506">
        <f t="shared" si="21"/>
        <v>0</v>
      </c>
      <c r="AH10" s="589">
        <f t="shared" si="22"/>
        <v>0</v>
      </c>
      <c r="AI10" s="588">
        <f t="shared" si="23"/>
        <v>0</v>
      </c>
      <c r="AJ10" s="599"/>
      <c r="AK10" s="655"/>
      <c r="AL10" s="654">
        <f t="shared" si="24"/>
        <v>0</v>
      </c>
      <c r="AM10" s="595">
        <f t="shared" si="25"/>
        <v>0</v>
      </c>
      <c r="AN10" s="635">
        <f t="shared" si="26"/>
        <v>0</v>
      </c>
      <c r="AO10" s="635">
        <f t="shared" si="27"/>
        <v>0</v>
      </c>
      <c r="AP10" s="625">
        <f t="shared" si="28"/>
        <v>0</v>
      </c>
      <c r="AQ10" s="625">
        <f t="shared" si="29"/>
        <v>0</v>
      </c>
      <c r="AR10" s="594">
        <f t="shared" si="30"/>
        <v>0</v>
      </c>
      <c r="AS10" s="593">
        <f t="shared" si="31"/>
        <v>0</v>
      </c>
      <c r="AT10" s="522"/>
    </row>
    <row r="11" spans="1:50" ht="14.65" customHeight="1" x14ac:dyDescent="0.15">
      <c r="A11" s="521"/>
      <c r="B11" s="599"/>
      <c r="C11" s="598"/>
      <c r="D11" s="520"/>
      <c r="E11" s="667"/>
      <c r="F11" s="666"/>
      <c r="G11" s="665">
        <f>IF(D11&lt;1,0,100-E11-F11-#REF!)</f>
        <v>0</v>
      </c>
      <c r="H11" s="596">
        <f t="shared" si="0"/>
        <v>0</v>
      </c>
      <c r="I11" s="595">
        <f t="shared" si="1"/>
        <v>0</v>
      </c>
      <c r="J11" s="635">
        <f t="shared" si="2"/>
        <v>0</v>
      </c>
      <c r="K11" s="635">
        <f t="shared" si="3"/>
        <v>0</v>
      </c>
      <c r="L11" s="625">
        <f t="shared" si="4"/>
        <v>0</v>
      </c>
      <c r="M11" s="625">
        <f t="shared" si="5"/>
        <v>0</v>
      </c>
      <c r="N11" s="594">
        <f t="shared" si="6"/>
        <v>0</v>
      </c>
      <c r="O11" s="593">
        <f t="shared" si="7"/>
        <v>0</v>
      </c>
      <c r="P11" s="664"/>
      <c r="Q11" s="663"/>
      <c r="R11" s="662">
        <f t="shared" si="8"/>
        <v>0</v>
      </c>
      <c r="S11" s="661">
        <f t="shared" si="9"/>
        <v>0</v>
      </c>
      <c r="T11" s="660">
        <f t="shared" si="10"/>
        <v>0</v>
      </c>
      <c r="U11" s="660">
        <f t="shared" si="11"/>
        <v>0</v>
      </c>
      <c r="V11" s="659">
        <f t="shared" si="12"/>
        <v>0</v>
      </c>
      <c r="W11" s="659">
        <f t="shared" si="13"/>
        <v>0</v>
      </c>
      <c r="X11" s="658">
        <f t="shared" si="14"/>
        <v>0</v>
      </c>
      <c r="Y11" s="657">
        <f t="shared" si="15"/>
        <v>0</v>
      </c>
      <c r="Z11" s="592"/>
      <c r="AA11" s="656"/>
      <c r="AB11" s="509">
        <f t="shared" si="16"/>
        <v>0</v>
      </c>
      <c r="AC11" s="508">
        <f t="shared" si="17"/>
        <v>0</v>
      </c>
      <c r="AD11" s="537">
        <f t="shared" si="18"/>
        <v>0</v>
      </c>
      <c r="AE11" s="537">
        <f t="shared" si="19"/>
        <v>0</v>
      </c>
      <c r="AF11" s="506">
        <f t="shared" si="20"/>
        <v>0</v>
      </c>
      <c r="AG11" s="506">
        <f t="shared" si="21"/>
        <v>0</v>
      </c>
      <c r="AH11" s="589">
        <f t="shared" si="22"/>
        <v>0</v>
      </c>
      <c r="AI11" s="588">
        <f t="shared" si="23"/>
        <v>0</v>
      </c>
      <c r="AJ11" s="599"/>
      <c r="AK11" s="655"/>
      <c r="AL11" s="654">
        <f t="shared" si="24"/>
        <v>0</v>
      </c>
      <c r="AM11" s="595">
        <f t="shared" si="25"/>
        <v>0</v>
      </c>
      <c r="AN11" s="635">
        <f t="shared" si="26"/>
        <v>0</v>
      </c>
      <c r="AO11" s="635">
        <f t="shared" si="27"/>
        <v>0</v>
      </c>
      <c r="AP11" s="625">
        <f t="shared" si="28"/>
        <v>0</v>
      </c>
      <c r="AQ11" s="625">
        <f t="shared" si="29"/>
        <v>0</v>
      </c>
      <c r="AR11" s="594">
        <f t="shared" si="30"/>
        <v>0</v>
      </c>
      <c r="AS11" s="593">
        <f t="shared" si="31"/>
        <v>0</v>
      </c>
      <c r="AT11" s="522"/>
    </row>
    <row r="12" spans="1:50" ht="14.65" customHeight="1" x14ac:dyDescent="0.15">
      <c r="A12" s="521"/>
      <c r="B12" s="599"/>
      <c r="C12" s="598"/>
      <c r="D12" s="520"/>
      <c r="E12" s="667"/>
      <c r="F12" s="666"/>
      <c r="G12" s="665">
        <f>IF(D12&lt;1,0,100-E12-F12-#REF!)</f>
        <v>0</v>
      </c>
      <c r="H12" s="596">
        <f t="shared" si="0"/>
        <v>0</v>
      </c>
      <c r="I12" s="595">
        <f t="shared" si="1"/>
        <v>0</v>
      </c>
      <c r="J12" s="635">
        <f t="shared" si="2"/>
        <v>0</v>
      </c>
      <c r="K12" s="635">
        <f t="shared" si="3"/>
        <v>0</v>
      </c>
      <c r="L12" s="625">
        <f t="shared" si="4"/>
        <v>0</v>
      </c>
      <c r="M12" s="625">
        <f t="shared" si="5"/>
        <v>0</v>
      </c>
      <c r="N12" s="594">
        <f t="shared" si="6"/>
        <v>0</v>
      </c>
      <c r="O12" s="593">
        <f t="shared" si="7"/>
        <v>0</v>
      </c>
      <c r="P12" s="664"/>
      <c r="Q12" s="663"/>
      <c r="R12" s="662">
        <f t="shared" si="8"/>
        <v>0</v>
      </c>
      <c r="S12" s="661">
        <f t="shared" si="9"/>
        <v>0</v>
      </c>
      <c r="T12" s="660">
        <f t="shared" si="10"/>
        <v>0</v>
      </c>
      <c r="U12" s="660">
        <f t="shared" si="11"/>
        <v>0</v>
      </c>
      <c r="V12" s="659">
        <f t="shared" si="12"/>
        <v>0</v>
      </c>
      <c r="W12" s="659">
        <f t="shared" si="13"/>
        <v>0</v>
      </c>
      <c r="X12" s="658">
        <f t="shared" si="14"/>
        <v>0</v>
      </c>
      <c r="Y12" s="657">
        <f t="shared" si="15"/>
        <v>0</v>
      </c>
      <c r="Z12" s="592"/>
      <c r="AA12" s="656"/>
      <c r="AB12" s="509">
        <f t="shared" si="16"/>
        <v>0</v>
      </c>
      <c r="AC12" s="508">
        <f t="shared" si="17"/>
        <v>0</v>
      </c>
      <c r="AD12" s="537">
        <f t="shared" si="18"/>
        <v>0</v>
      </c>
      <c r="AE12" s="537">
        <f t="shared" si="19"/>
        <v>0</v>
      </c>
      <c r="AF12" s="506">
        <f t="shared" si="20"/>
        <v>0</v>
      </c>
      <c r="AG12" s="506">
        <f t="shared" si="21"/>
        <v>0</v>
      </c>
      <c r="AH12" s="589">
        <f t="shared" si="22"/>
        <v>0</v>
      </c>
      <c r="AI12" s="588">
        <f t="shared" si="23"/>
        <v>0</v>
      </c>
      <c r="AJ12" s="599"/>
      <c r="AK12" s="655"/>
      <c r="AL12" s="654">
        <f t="shared" si="24"/>
        <v>0</v>
      </c>
      <c r="AM12" s="595">
        <f t="shared" si="25"/>
        <v>0</v>
      </c>
      <c r="AN12" s="635">
        <f t="shared" si="26"/>
        <v>0</v>
      </c>
      <c r="AO12" s="635">
        <f t="shared" si="27"/>
        <v>0</v>
      </c>
      <c r="AP12" s="625">
        <f t="shared" si="28"/>
        <v>0</v>
      </c>
      <c r="AQ12" s="625">
        <f t="shared" si="29"/>
        <v>0</v>
      </c>
      <c r="AR12" s="594">
        <f t="shared" si="30"/>
        <v>0</v>
      </c>
      <c r="AS12" s="593">
        <f t="shared" si="31"/>
        <v>0</v>
      </c>
      <c r="AT12" s="522"/>
    </row>
    <row r="13" spans="1:50" ht="14.65" customHeight="1" x14ac:dyDescent="0.15">
      <c r="A13" s="521"/>
      <c r="B13" s="599"/>
      <c r="C13" s="598"/>
      <c r="D13" s="520"/>
      <c r="E13" s="667"/>
      <c r="F13" s="666"/>
      <c r="G13" s="665">
        <f>IF(D13&lt;1,0,100-E13-F13-#REF!)</f>
        <v>0</v>
      </c>
      <c r="H13" s="596">
        <f t="shared" si="0"/>
        <v>0</v>
      </c>
      <c r="I13" s="595">
        <f t="shared" si="1"/>
        <v>0</v>
      </c>
      <c r="J13" s="635">
        <f t="shared" si="2"/>
        <v>0</v>
      </c>
      <c r="K13" s="635">
        <f t="shared" si="3"/>
        <v>0</v>
      </c>
      <c r="L13" s="625">
        <f t="shared" si="4"/>
        <v>0</v>
      </c>
      <c r="M13" s="625">
        <f t="shared" si="5"/>
        <v>0</v>
      </c>
      <c r="N13" s="594">
        <f t="shared" si="6"/>
        <v>0</v>
      </c>
      <c r="O13" s="593">
        <f t="shared" si="7"/>
        <v>0</v>
      </c>
      <c r="P13" s="664"/>
      <c r="Q13" s="663"/>
      <c r="R13" s="662">
        <f t="shared" si="8"/>
        <v>0</v>
      </c>
      <c r="S13" s="661">
        <f t="shared" si="9"/>
        <v>0</v>
      </c>
      <c r="T13" s="660">
        <f t="shared" si="10"/>
        <v>0</v>
      </c>
      <c r="U13" s="660">
        <f t="shared" si="11"/>
        <v>0</v>
      </c>
      <c r="V13" s="659">
        <f t="shared" si="12"/>
        <v>0</v>
      </c>
      <c r="W13" s="659">
        <f t="shared" si="13"/>
        <v>0</v>
      </c>
      <c r="X13" s="658">
        <f t="shared" si="14"/>
        <v>0</v>
      </c>
      <c r="Y13" s="657">
        <f t="shared" si="15"/>
        <v>0</v>
      </c>
      <c r="Z13" s="592"/>
      <c r="AA13" s="656"/>
      <c r="AB13" s="509">
        <f t="shared" si="16"/>
        <v>0</v>
      </c>
      <c r="AC13" s="508">
        <f t="shared" si="17"/>
        <v>0</v>
      </c>
      <c r="AD13" s="537">
        <f t="shared" si="18"/>
        <v>0</v>
      </c>
      <c r="AE13" s="537">
        <f t="shared" si="19"/>
        <v>0</v>
      </c>
      <c r="AF13" s="506">
        <f t="shared" si="20"/>
        <v>0</v>
      </c>
      <c r="AG13" s="506">
        <f t="shared" si="21"/>
        <v>0</v>
      </c>
      <c r="AH13" s="589">
        <f t="shared" si="22"/>
        <v>0</v>
      </c>
      <c r="AI13" s="588">
        <f t="shared" si="23"/>
        <v>0</v>
      </c>
      <c r="AJ13" s="599"/>
      <c r="AK13" s="655"/>
      <c r="AL13" s="654">
        <f t="shared" si="24"/>
        <v>0</v>
      </c>
      <c r="AM13" s="595">
        <f t="shared" si="25"/>
        <v>0</v>
      </c>
      <c r="AN13" s="635">
        <f t="shared" si="26"/>
        <v>0</v>
      </c>
      <c r="AO13" s="635">
        <f t="shared" si="27"/>
        <v>0</v>
      </c>
      <c r="AP13" s="625">
        <f t="shared" si="28"/>
        <v>0</v>
      </c>
      <c r="AQ13" s="625">
        <f t="shared" si="29"/>
        <v>0</v>
      </c>
      <c r="AR13" s="594">
        <f t="shared" si="30"/>
        <v>0</v>
      </c>
      <c r="AS13" s="593">
        <f t="shared" si="31"/>
        <v>0</v>
      </c>
      <c r="AT13" s="522"/>
    </row>
    <row r="14" spans="1:50" ht="14.65" customHeight="1" x14ac:dyDescent="0.15">
      <c r="A14" s="521"/>
      <c r="B14" s="599"/>
      <c r="C14" s="598"/>
      <c r="D14" s="520"/>
      <c r="E14" s="667"/>
      <c r="F14" s="666"/>
      <c r="G14" s="665">
        <f>IF(D14&lt;1,0,100-E14-F14-#REF!)</f>
        <v>0</v>
      </c>
      <c r="H14" s="596">
        <f t="shared" si="0"/>
        <v>0</v>
      </c>
      <c r="I14" s="595">
        <f t="shared" si="1"/>
        <v>0</v>
      </c>
      <c r="J14" s="635">
        <f t="shared" si="2"/>
        <v>0</v>
      </c>
      <c r="K14" s="635">
        <f t="shared" si="3"/>
        <v>0</v>
      </c>
      <c r="L14" s="625">
        <f t="shared" si="4"/>
        <v>0</v>
      </c>
      <c r="M14" s="625">
        <f t="shared" si="5"/>
        <v>0</v>
      </c>
      <c r="N14" s="594">
        <f t="shared" si="6"/>
        <v>0</v>
      </c>
      <c r="O14" s="593">
        <f t="shared" si="7"/>
        <v>0</v>
      </c>
      <c r="P14" s="664"/>
      <c r="Q14" s="663"/>
      <c r="R14" s="662">
        <f t="shared" si="8"/>
        <v>0</v>
      </c>
      <c r="S14" s="661">
        <f t="shared" si="9"/>
        <v>0</v>
      </c>
      <c r="T14" s="660">
        <f t="shared" si="10"/>
        <v>0</v>
      </c>
      <c r="U14" s="660">
        <f t="shared" si="11"/>
        <v>0</v>
      </c>
      <c r="V14" s="659">
        <f t="shared" si="12"/>
        <v>0</v>
      </c>
      <c r="W14" s="659">
        <f t="shared" si="13"/>
        <v>0</v>
      </c>
      <c r="X14" s="658">
        <f t="shared" si="14"/>
        <v>0</v>
      </c>
      <c r="Y14" s="657">
        <f t="shared" si="15"/>
        <v>0</v>
      </c>
      <c r="Z14" s="592"/>
      <c r="AA14" s="656"/>
      <c r="AB14" s="509">
        <f t="shared" si="16"/>
        <v>0</v>
      </c>
      <c r="AC14" s="508">
        <f t="shared" si="17"/>
        <v>0</v>
      </c>
      <c r="AD14" s="537">
        <f t="shared" si="18"/>
        <v>0</v>
      </c>
      <c r="AE14" s="537">
        <f t="shared" si="19"/>
        <v>0</v>
      </c>
      <c r="AF14" s="506">
        <f t="shared" si="20"/>
        <v>0</v>
      </c>
      <c r="AG14" s="506">
        <f t="shared" si="21"/>
        <v>0</v>
      </c>
      <c r="AH14" s="589">
        <f t="shared" si="22"/>
        <v>0</v>
      </c>
      <c r="AI14" s="588">
        <f t="shared" si="23"/>
        <v>0</v>
      </c>
      <c r="AJ14" s="599"/>
      <c r="AK14" s="655"/>
      <c r="AL14" s="654">
        <f t="shared" si="24"/>
        <v>0</v>
      </c>
      <c r="AM14" s="595">
        <f t="shared" si="25"/>
        <v>0</v>
      </c>
      <c r="AN14" s="635">
        <f t="shared" si="26"/>
        <v>0</v>
      </c>
      <c r="AO14" s="635">
        <f t="shared" si="27"/>
        <v>0</v>
      </c>
      <c r="AP14" s="625">
        <f t="shared" si="28"/>
        <v>0</v>
      </c>
      <c r="AQ14" s="625">
        <f t="shared" si="29"/>
        <v>0</v>
      </c>
      <c r="AR14" s="594">
        <f t="shared" si="30"/>
        <v>0</v>
      </c>
      <c r="AS14" s="593">
        <f t="shared" si="31"/>
        <v>0</v>
      </c>
      <c r="AT14" s="522"/>
    </row>
    <row r="15" spans="1:50" ht="14.65" customHeight="1" x14ac:dyDescent="0.15">
      <c r="A15" s="521"/>
      <c r="B15" s="599"/>
      <c r="C15" s="598"/>
      <c r="D15" s="520"/>
      <c r="E15" s="667"/>
      <c r="F15" s="666"/>
      <c r="G15" s="665">
        <f>IF(D15&lt;1,0,100-E15-F15-#REF!)</f>
        <v>0</v>
      </c>
      <c r="H15" s="596">
        <f t="shared" si="0"/>
        <v>0</v>
      </c>
      <c r="I15" s="595">
        <f t="shared" si="1"/>
        <v>0</v>
      </c>
      <c r="J15" s="635">
        <f t="shared" si="2"/>
        <v>0</v>
      </c>
      <c r="K15" s="635">
        <f t="shared" si="3"/>
        <v>0</v>
      </c>
      <c r="L15" s="625">
        <f t="shared" si="4"/>
        <v>0</v>
      </c>
      <c r="M15" s="625">
        <f t="shared" si="5"/>
        <v>0</v>
      </c>
      <c r="N15" s="594">
        <f t="shared" si="6"/>
        <v>0</v>
      </c>
      <c r="O15" s="593">
        <f t="shared" si="7"/>
        <v>0</v>
      </c>
      <c r="P15" s="664"/>
      <c r="Q15" s="663"/>
      <c r="R15" s="662">
        <f t="shared" si="8"/>
        <v>0</v>
      </c>
      <c r="S15" s="661">
        <f t="shared" si="9"/>
        <v>0</v>
      </c>
      <c r="T15" s="660">
        <f t="shared" si="10"/>
        <v>0</v>
      </c>
      <c r="U15" s="660">
        <f t="shared" si="11"/>
        <v>0</v>
      </c>
      <c r="V15" s="659">
        <f t="shared" si="12"/>
        <v>0</v>
      </c>
      <c r="W15" s="659">
        <f t="shared" si="13"/>
        <v>0</v>
      </c>
      <c r="X15" s="658">
        <f t="shared" si="14"/>
        <v>0</v>
      </c>
      <c r="Y15" s="657">
        <f t="shared" si="15"/>
        <v>0</v>
      </c>
      <c r="Z15" s="592"/>
      <c r="AA15" s="656"/>
      <c r="AB15" s="509">
        <f t="shared" si="16"/>
        <v>0</v>
      </c>
      <c r="AC15" s="508">
        <f t="shared" si="17"/>
        <v>0</v>
      </c>
      <c r="AD15" s="537">
        <f t="shared" si="18"/>
        <v>0</v>
      </c>
      <c r="AE15" s="537">
        <f t="shared" si="19"/>
        <v>0</v>
      </c>
      <c r="AF15" s="506">
        <f t="shared" si="20"/>
        <v>0</v>
      </c>
      <c r="AG15" s="506">
        <f t="shared" si="21"/>
        <v>0</v>
      </c>
      <c r="AH15" s="589">
        <f t="shared" si="22"/>
        <v>0</v>
      </c>
      <c r="AI15" s="588">
        <f t="shared" si="23"/>
        <v>0</v>
      </c>
      <c r="AJ15" s="599"/>
      <c r="AK15" s="655"/>
      <c r="AL15" s="654">
        <f t="shared" si="24"/>
        <v>0</v>
      </c>
      <c r="AM15" s="595">
        <f t="shared" si="25"/>
        <v>0</v>
      </c>
      <c r="AN15" s="635">
        <f t="shared" si="26"/>
        <v>0</v>
      </c>
      <c r="AO15" s="635">
        <f t="shared" si="27"/>
        <v>0</v>
      </c>
      <c r="AP15" s="625">
        <f t="shared" si="28"/>
        <v>0</v>
      </c>
      <c r="AQ15" s="625">
        <f t="shared" si="29"/>
        <v>0</v>
      </c>
      <c r="AR15" s="594">
        <f t="shared" si="30"/>
        <v>0</v>
      </c>
      <c r="AS15" s="593">
        <f t="shared" si="31"/>
        <v>0</v>
      </c>
      <c r="AT15" s="638"/>
    </row>
    <row r="16" spans="1:50" ht="14.65" customHeight="1" x14ac:dyDescent="0.15">
      <c r="A16" s="521"/>
      <c r="B16" s="599"/>
      <c r="C16" s="598"/>
      <c r="D16" s="520"/>
      <c r="E16" s="667"/>
      <c r="F16" s="666"/>
      <c r="G16" s="665">
        <f>IF(D16&lt;1,0,100-E16-F16-#REF!)</f>
        <v>0</v>
      </c>
      <c r="H16" s="596">
        <f t="shared" si="0"/>
        <v>0</v>
      </c>
      <c r="I16" s="595">
        <f t="shared" si="1"/>
        <v>0</v>
      </c>
      <c r="J16" s="635">
        <f t="shared" si="2"/>
        <v>0</v>
      </c>
      <c r="K16" s="635">
        <f t="shared" si="3"/>
        <v>0</v>
      </c>
      <c r="L16" s="625">
        <f t="shared" si="4"/>
        <v>0</v>
      </c>
      <c r="M16" s="625">
        <f t="shared" si="5"/>
        <v>0</v>
      </c>
      <c r="N16" s="594">
        <f t="shared" si="6"/>
        <v>0</v>
      </c>
      <c r="O16" s="593">
        <f t="shared" si="7"/>
        <v>0</v>
      </c>
      <c r="P16" s="664"/>
      <c r="Q16" s="663"/>
      <c r="R16" s="662">
        <f t="shared" si="8"/>
        <v>0</v>
      </c>
      <c r="S16" s="661">
        <f t="shared" si="9"/>
        <v>0</v>
      </c>
      <c r="T16" s="660">
        <f t="shared" si="10"/>
        <v>0</v>
      </c>
      <c r="U16" s="660">
        <f t="shared" si="11"/>
        <v>0</v>
      </c>
      <c r="V16" s="659">
        <f t="shared" si="12"/>
        <v>0</v>
      </c>
      <c r="W16" s="659">
        <f t="shared" si="13"/>
        <v>0</v>
      </c>
      <c r="X16" s="658">
        <f t="shared" si="14"/>
        <v>0</v>
      </c>
      <c r="Y16" s="657">
        <f t="shared" si="15"/>
        <v>0</v>
      </c>
      <c r="Z16" s="592"/>
      <c r="AA16" s="656"/>
      <c r="AB16" s="509">
        <f t="shared" si="16"/>
        <v>0</v>
      </c>
      <c r="AC16" s="508">
        <f t="shared" si="17"/>
        <v>0</v>
      </c>
      <c r="AD16" s="537">
        <f t="shared" si="18"/>
        <v>0</v>
      </c>
      <c r="AE16" s="537">
        <f t="shared" si="19"/>
        <v>0</v>
      </c>
      <c r="AF16" s="506">
        <f t="shared" si="20"/>
        <v>0</v>
      </c>
      <c r="AG16" s="506">
        <f t="shared" si="21"/>
        <v>0</v>
      </c>
      <c r="AH16" s="589">
        <f t="shared" si="22"/>
        <v>0</v>
      </c>
      <c r="AI16" s="588">
        <f t="shared" si="23"/>
        <v>0</v>
      </c>
      <c r="AJ16" s="599"/>
      <c r="AK16" s="655"/>
      <c r="AL16" s="654">
        <f t="shared" si="24"/>
        <v>0</v>
      </c>
      <c r="AM16" s="595">
        <f t="shared" si="25"/>
        <v>0</v>
      </c>
      <c r="AN16" s="635">
        <f t="shared" si="26"/>
        <v>0</v>
      </c>
      <c r="AO16" s="635">
        <f t="shared" si="27"/>
        <v>0</v>
      </c>
      <c r="AP16" s="625">
        <f t="shared" si="28"/>
        <v>0</v>
      </c>
      <c r="AQ16" s="625">
        <f t="shared" si="29"/>
        <v>0</v>
      </c>
      <c r="AR16" s="594">
        <f t="shared" si="30"/>
        <v>0</v>
      </c>
      <c r="AS16" s="593">
        <f t="shared" si="31"/>
        <v>0</v>
      </c>
      <c r="AT16" s="522"/>
    </row>
    <row r="17" spans="1:46" ht="14.65" customHeight="1" x14ac:dyDescent="0.15">
      <c r="A17" s="521"/>
      <c r="B17" s="599"/>
      <c r="C17" s="598"/>
      <c r="D17" s="520"/>
      <c r="E17" s="667"/>
      <c r="F17" s="666"/>
      <c r="G17" s="665">
        <f>IF(D17&lt;1,0,100-E17-F17-#REF!)</f>
        <v>0</v>
      </c>
      <c r="H17" s="596">
        <f t="shared" si="0"/>
        <v>0</v>
      </c>
      <c r="I17" s="595">
        <f t="shared" si="1"/>
        <v>0</v>
      </c>
      <c r="J17" s="635">
        <f t="shared" si="2"/>
        <v>0</v>
      </c>
      <c r="K17" s="635">
        <f t="shared" si="3"/>
        <v>0</v>
      </c>
      <c r="L17" s="625">
        <f t="shared" si="4"/>
        <v>0</v>
      </c>
      <c r="M17" s="625">
        <f t="shared" si="5"/>
        <v>0</v>
      </c>
      <c r="N17" s="594">
        <f t="shared" si="6"/>
        <v>0</v>
      </c>
      <c r="O17" s="593">
        <f t="shared" si="7"/>
        <v>0</v>
      </c>
      <c r="P17" s="664"/>
      <c r="Q17" s="663"/>
      <c r="R17" s="662">
        <f t="shared" si="8"/>
        <v>0</v>
      </c>
      <c r="S17" s="661">
        <f t="shared" si="9"/>
        <v>0</v>
      </c>
      <c r="T17" s="660">
        <f t="shared" si="10"/>
        <v>0</v>
      </c>
      <c r="U17" s="660">
        <f t="shared" si="11"/>
        <v>0</v>
      </c>
      <c r="V17" s="659">
        <f t="shared" si="12"/>
        <v>0</v>
      </c>
      <c r="W17" s="659">
        <f t="shared" si="13"/>
        <v>0</v>
      </c>
      <c r="X17" s="658">
        <f t="shared" si="14"/>
        <v>0</v>
      </c>
      <c r="Y17" s="657">
        <f t="shared" si="15"/>
        <v>0</v>
      </c>
      <c r="Z17" s="592"/>
      <c r="AA17" s="656"/>
      <c r="AB17" s="509">
        <f t="shared" si="16"/>
        <v>0</v>
      </c>
      <c r="AC17" s="508">
        <f t="shared" si="17"/>
        <v>0</v>
      </c>
      <c r="AD17" s="537">
        <f t="shared" si="18"/>
        <v>0</v>
      </c>
      <c r="AE17" s="537">
        <f t="shared" si="19"/>
        <v>0</v>
      </c>
      <c r="AF17" s="506">
        <f t="shared" si="20"/>
        <v>0</v>
      </c>
      <c r="AG17" s="506">
        <f t="shared" si="21"/>
        <v>0</v>
      </c>
      <c r="AH17" s="589">
        <f t="shared" si="22"/>
        <v>0</v>
      </c>
      <c r="AI17" s="588">
        <f t="shared" si="23"/>
        <v>0</v>
      </c>
      <c r="AJ17" s="599"/>
      <c r="AK17" s="655"/>
      <c r="AL17" s="654">
        <f t="shared" si="24"/>
        <v>0</v>
      </c>
      <c r="AM17" s="595">
        <f t="shared" si="25"/>
        <v>0</v>
      </c>
      <c r="AN17" s="635">
        <f t="shared" si="26"/>
        <v>0</v>
      </c>
      <c r="AO17" s="635">
        <f t="shared" si="27"/>
        <v>0</v>
      </c>
      <c r="AP17" s="625">
        <f t="shared" si="28"/>
        <v>0</v>
      </c>
      <c r="AQ17" s="625">
        <f t="shared" si="29"/>
        <v>0</v>
      </c>
      <c r="AR17" s="594">
        <f t="shared" si="30"/>
        <v>0</v>
      </c>
      <c r="AS17" s="593">
        <f t="shared" si="31"/>
        <v>0</v>
      </c>
      <c r="AT17" s="522"/>
    </row>
    <row r="18" spans="1:46" ht="14.65" customHeight="1" x14ac:dyDescent="0.15">
      <c r="A18" s="521"/>
      <c r="B18" s="599"/>
      <c r="C18" s="598"/>
      <c r="D18" s="520"/>
      <c r="E18" s="667"/>
      <c r="F18" s="666"/>
      <c r="G18" s="665">
        <f>IF(D18&lt;1,0,100-E18-F18-#REF!)</f>
        <v>0</v>
      </c>
      <c r="H18" s="596">
        <f t="shared" si="0"/>
        <v>0</v>
      </c>
      <c r="I18" s="595">
        <f t="shared" si="1"/>
        <v>0</v>
      </c>
      <c r="J18" s="635">
        <f t="shared" si="2"/>
        <v>0</v>
      </c>
      <c r="K18" s="635">
        <f t="shared" si="3"/>
        <v>0</v>
      </c>
      <c r="L18" s="625">
        <f t="shared" si="4"/>
        <v>0</v>
      </c>
      <c r="M18" s="625">
        <f t="shared" si="5"/>
        <v>0</v>
      </c>
      <c r="N18" s="594">
        <f t="shared" si="6"/>
        <v>0</v>
      </c>
      <c r="O18" s="593">
        <f t="shared" si="7"/>
        <v>0</v>
      </c>
      <c r="P18" s="664"/>
      <c r="Q18" s="663"/>
      <c r="R18" s="662">
        <f t="shared" si="8"/>
        <v>0</v>
      </c>
      <c r="S18" s="661">
        <f t="shared" si="9"/>
        <v>0</v>
      </c>
      <c r="T18" s="660">
        <f t="shared" si="10"/>
        <v>0</v>
      </c>
      <c r="U18" s="660">
        <f t="shared" si="11"/>
        <v>0</v>
      </c>
      <c r="V18" s="659">
        <f t="shared" si="12"/>
        <v>0</v>
      </c>
      <c r="W18" s="659">
        <f t="shared" si="13"/>
        <v>0</v>
      </c>
      <c r="X18" s="658">
        <f t="shared" si="14"/>
        <v>0</v>
      </c>
      <c r="Y18" s="657">
        <f t="shared" si="15"/>
        <v>0</v>
      </c>
      <c r="Z18" s="592"/>
      <c r="AA18" s="656"/>
      <c r="AB18" s="509">
        <f t="shared" si="16"/>
        <v>0</v>
      </c>
      <c r="AC18" s="508">
        <f t="shared" si="17"/>
        <v>0</v>
      </c>
      <c r="AD18" s="537">
        <f t="shared" si="18"/>
        <v>0</v>
      </c>
      <c r="AE18" s="537">
        <f t="shared" si="19"/>
        <v>0</v>
      </c>
      <c r="AF18" s="506">
        <f t="shared" si="20"/>
        <v>0</v>
      </c>
      <c r="AG18" s="506">
        <f t="shared" si="21"/>
        <v>0</v>
      </c>
      <c r="AH18" s="589">
        <f t="shared" si="22"/>
        <v>0</v>
      </c>
      <c r="AI18" s="588">
        <f t="shared" si="23"/>
        <v>0</v>
      </c>
      <c r="AJ18" s="599"/>
      <c r="AK18" s="655"/>
      <c r="AL18" s="654">
        <f t="shared" si="24"/>
        <v>0</v>
      </c>
      <c r="AM18" s="595">
        <f t="shared" si="25"/>
        <v>0</v>
      </c>
      <c r="AN18" s="635">
        <f t="shared" si="26"/>
        <v>0</v>
      </c>
      <c r="AO18" s="635">
        <f t="shared" si="27"/>
        <v>0</v>
      </c>
      <c r="AP18" s="625">
        <f t="shared" si="28"/>
        <v>0</v>
      </c>
      <c r="AQ18" s="625">
        <f t="shared" si="29"/>
        <v>0</v>
      </c>
      <c r="AR18" s="594">
        <f t="shared" si="30"/>
        <v>0</v>
      </c>
      <c r="AS18" s="593">
        <f t="shared" si="31"/>
        <v>0</v>
      </c>
      <c r="AT18" s="638"/>
    </row>
    <row r="19" spans="1:46" ht="14.65" customHeight="1" thickBot="1" x14ac:dyDescent="0.2">
      <c r="A19" s="653" t="s">
        <v>127</v>
      </c>
      <c r="B19" s="624"/>
      <c r="C19" s="623"/>
      <c r="D19" s="652">
        <f>SUM(D9:D18)</f>
        <v>0</v>
      </c>
      <c r="E19" s="629"/>
      <c r="F19" s="617"/>
      <c r="G19" s="616"/>
      <c r="H19" s="620">
        <f t="shared" ref="H19:O19" si="32">SUM(H9:H18)</f>
        <v>0</v>
      </c>
      <c r="I19" s="619">
        <f t="shared" si="32"/>
        <v>0</v>
      </c>
      <c r="J19" s="632">
        <f t="shared" si="32"/>
        <v>0</v>
      </c>
      <c r="K19" s="632">
        <f t="shared" si="32"/>
        <v>0</v>
      </c>
      <c r="L19" s="618">
        <f t="shared" si="32"/>
        <v>0</v>
      </c>
      <c r="M19" s="618">
        <f t="shared" si="32"/>
        <v>0</v>
      </c>
      <c r="N19" s="640">
        <f t="shared" si="32"/>
        <v>0</v>
      </c>
      <c r="O19" s="639">
        <f t="shared" si="32"/>
        <v>0</v>
      </c>
      <c r="P19" s="624"/>
      <c r="Q19" s="623"/>
      <c r="R19" s="651">
        <f t="shared" ref="R19:Y19" si="33">SUM(R9:R18)</f>
        <v>0</v>
      </c>
      <c r="S19" s="650">
        <f t="shared" si="33"/>
        <v>0</v>
      </c>
      <c r="T19" s="649">
        <f t="shared" si="33"/>
        <v>0</v>
      </c>
      <c r="U19" s="648">
        <f t="shared" si="33"/>
        <v>0</v>
      </c>
      <c r="V19" s="647">
        <f t="shared" si="33"/>
        <v>0</v>
      </c>
      <c r="W19" s="647">
        <f t="shared" si="33"/>
        <v>0</v>
      </c>
      <c r="X19" s="646">
        <f t="shared" si="33"/>
        <v>0</v>
      </c>
      <c r="Y19" s="645">
        <f t="shared" si="33"/>
        <v>0</v>
      </c>
      <c r="Z19" s="611"/>
      <c r="AA19" s="608"/>
      <c r="AB19" s="512">
        <f t="shared" ref="AB19:AI19" si="34">SUM(AB9:AB18)</f>
        <v>0</v>
      </c>
      <c r="AC19" s="511">
        <f t="shared" si="34"/>
        <v>0</v>
      </c>
      <c r="AD19" s="631">
        <f t="shared" si="34"/>
        <v>0</v>
      </c>
      <c r="AE19" s="630">
        <f t="shared" si="34"/>
        <v>0</v>
      </c>
      <c r="AF19" s="609">
        <f t="shared" si="34"/>
        <v>0</v>
      </c>
      <c r="AG19" s="609">
        <f t="shared" si="34"/>
        <v>0</v>
      </c>
      <c r="AH19" s="644">
        <f t="shared" si="34"/>
        <v>0</v>
      </c>
      <c r="AI19" s="643">
        <f t="shared" si="34"/>
        <v>0</v>
      </c>
      <c r="AJ19" s="629"/>
      <c r="AK19" s="628"/>
      <c r="AL19" s="642">
        <f t="shared" ref="AL19:AS19" si="35">SUM(AL9:AL18)</f>
        <v>0</v>
      </c>
      <c r="AM19" s="619">
        <f t="shared" si="35"/>
        <v>0</v>
      </c>
      <c r="AN19" s="641">
        <f t="shared" si="35"/>
        <v>0</v>
      </c>
      <c r="AO19" s="632">
        <f t="shared" si="35"/>
        <v>0</v>
      </c>
      <c r="AP19" s="618">
        <f t="shared" si="35"/>
        <v>0</v>
      </c>
      <c r="AQ19" s="618">
        <f t="shared" si="35"/>
        <v>0</v>
      </c>
      <c r="AR19" s="640">
        <f t="shared" si="35"/>
        <v>0</v>
      </c>
      <c r="AS19" s="639">
        <f t="shared" si="35"/>
        <v>0</v>
      </c>
      <c r="AT19" s="638"/>
    </row>
    <row r="20" spans="1:46" ht="14.65" customHeight="1" thickTop="1" x14ac:dyDescent="0.15">
      <c r="A20" s="541" t="str">
        <f>+"室内機（"&amp;E5&amp;"）"</f>
        <v>室内機（保育室）</v>
      </c>
      <c r="B20" s="637"/>
      <c r="C20" s="540"/>
      <c r="D20" s="540"/>
      <c r="E20" s="547"/>
      <c r="F20" s="546"/>
      <c r="G20" s="558"/>
      <c r="H20" s="525"/>
      <c r="I20" s="338"/>
      <c r="J20" s="555"/>
      <c r="K20" s="554"/>
      <c r="L20" s="544"/>
      <c r="M20" s="544"/>
      <c r="N20" s="544"/>
      <c r="O20" s="543"/>
      <c r="P20" s="547"/>
      <c r="Q20" s="546"/>
      <c r="R20" s="546"/>
      <c r="S20" s="546"/>
      <c r="T20" s="555"/>
      <c r="U20" s="554"/>
      <c r="V20" s="636"/>
      <c r="W20" s="636"/>
      <c r="X20" s="636"/>
      <c r="Y20" s="560"/>
      <c r="Z20" s="552"/>
      <c r="AA20" s="551"/>
      <c r="AB20" s="551"/>
      <c r="AC20" s="551"/>
      <c r="AD20" s="550"/>
      <c r="AE20" s="549"/>
      <c r="AF20" s="549"/>
      <c r="AG20" s="549"/>
      <c r="AH20" s="549"/>
      <c r="AI20" s="548"/>
      <c r="AJ20" s="547"/>
      <c r="AK20" s="546"/>
      <c r="AL20" s="546"/>
      <c r="AM20" s="546"/>
      <c r="AN20" s="545"/>
      <c r="AO20" s="544"/>
      <c r="AP20" s="544"/>
      <c r="AQ20" s="544"/>
      <c r="AR20" s="544"/>
      <c r="AS20" s="543"/>
      <c r="AT20" s="542"/>
    </row>
    <row r="21" spans="1:46" ht="14.65" customHeight="1" x14ac:dyDescent="0.15">
      <c r="A21" s="521"/>
      <c r="B21" s="599"/>
      <c r="C21" s="598"/>
      <c r="D21" s="520"/>
      <c r="E21" s="421"/>
      <c r="F21" s="420"/>
      <c r="G21" s="516"/>
      <c r="H21" s="596">
        <f t="shared" ref="H21:H30" si="36">+B21*D21</f>
        <v>0</v>
      </c>
      <c r="I21" s="595">
        <f t="shared" ref="I21:I30" si="37">+C21*D21</f>
        <v>0</v>
      </c>
      <c r="J21" s="635">
        <f t="shared" ref="J21:J30" si="38">+H21</f>
        <v>0</v>
      </c>
      <c r="K21" s="635">
        <f t="shared" ref="K21:K30" si="39">+I21</f>
        <v>0</v>
      </c>
      <c r="L21" s="498"/>
      <c r="M21" s="498"/>
      <c r="N21" s="498"/>
      <c r="O21" s="497"/>
      <c r="P21" s="592"/>
      <c r="Q21" s="591"/>
      <c r="R21" s="509">
        <f t="shared" ref="R21:R30" si="40">+D21*P21</f>
        <v>0</v>
      </c>
      <c r="S21" s="508">
        <f t="shared" ref="S21:S30" si="41">+D21*Q21</f>
        <v>0</v>
      </c>
      <c r="T21" s="537">
        <f t="shared" ref="T21:T30" si="42">+R21</f>
        <v>0</v>
      </c>
      <c r="U21" s="537">
        <f t="shared" ref="U21:U30" si="43">+S21</f>
        <v>0</v>
      </c>
      <c r="V21" s="501"/>
      <c r="W21" s="501"/>
      <c r="X21" s="501"/>
      <c r="Y21" s="500"/>
      <c r="Z21" s="592"/>
      <c r="AA21" s="591"/>
      <c r="AB21" s="509">
        <f t="shared" ref="AB21:AB30" si="44">+Z21*$D21</f>
        <v>0</v>
      </c>
      <c r="AC21" s="508">
        <f t="shared" ref="AC21:AC30" si="45">+AA21*$D21</f>
        <v>0</v>
      </c>
      <c r="AD21" s="537">
        <f t="shared" ref="AD21:AD30" si="46">+AB21</f>
        <v>0</v>
      </c>
      <c r="AE21" s="537">
        <f t="shared" ref="AE21:AE30" si="47">+AC21</f>
        <v>0</v>
      </c>
      <c r="AF21" s="505"/>
      <c r="AG21" s="505"/>
      <c r="AH21" s="505"/>
      <c r="AI21" s="504"/>
      <c r="AJ21" s="503"/>
      <c r="AK21" s="502"/>
      <c r="AL21" s="501"/>
      <c r="AM21" s="500"/>
      <c r="AN21" s="499"/>
      <c r="AO21" s="499"/>
      <c r="AP21" s="499"/>
      <c r="AQ21" s="499"/>
      <c r="AR21" s="498"/>
      <c r="AS21" s="497"/>
      <c r="AT21" s="496"/>
    </row>
    <row r="22" spans="1:46" ht="14.65" customHeight="1" x14ac:dyDescent="0.15">
      <c r="A22" s="521"/>
      <c r="B22" s="599"/>
      <c r="C22" s="598"/>
      <c r="D22" s="520"/>
      <c r="E22" s="421"/>
      <c r="F22" s="420"/>
      <c r="G22" s="516"/>
      <c r="H22" s="596">
        <f t="shared" si="36"/>
        <v>0</v>
      </c>
      <c r="I22" s="595">
        <f t="shared" si="37"/>
        <v>0</v>
      </c>
      <c r="J22" s="635">
        <f t="shared" si="38"/>
        <v>0</v>
      </c>
      <c r="K22" s="635">
        <f t="shared" si="39"/>
        <v>0</v>
      </c>
      <c r="L22" s="498"/>
      <c r="M22" s="498"/>
      <c r="N22" s="498"/>
      <c r="O22" s="497"/>
      <c r="P22" s="592"/>
      <c r="Q22" s="591"/>
      <c r="R22" s="509">
        <f t="shared" si="40"/>
        <v>0</v>
      </c>
      <c r="S22" s="508">
        <f t="shared" si="41"/>
        <v>0</v>
      </c>
      <c r="T22" s="537">
        <f t="shared" si="42"/>
        <v>0</v>
      </c>
      <c r="U22" s="537">
        <f t="shared" si="43"/>
        <v>0</v>
      </c>
      <c r="V22" s="501"/>
      <c r="W22" s="501"/>
      <c r="X22" s="501"/>
      <c r="Y22" s="500"/>
      <c r="Z22" s="592"/>
      <c r="AA22" s="591"/>
      <c r="AB22" s="509">
        <f t="shared" si="44"/>
        <v>0</v>
      </c>
      <c r="AC22" s="508">
        <f t="shared" si="45"/>
        <v>0</v>
      </c>
      <c r="AD22" s="537">
        <f t="shared" si="46"/>
        <v>0</v>
      </c>
      <c r="AE22" s="537">
        <f t="shared" si="47"/>
        <v>0</v>
      </c>
      <c r="AF22" s="505"/>
      <c r="AG22" s="505"/>
      <c r="AH22" s="505"/>
      <c r="AI22" s="504"/>
      <c r="AJ22" s="503"/>
      <c r="AK22" s="502"/>
      <c r="AL22" s="501"/>
      <c r="AM22" s="500"/>
      <c r="AN22" s="499"/>
      <c r="AO22" s="499"/>
      <c r="AP22" s="499"/>
      <c r="AQ22" s="499"/>
      <c r="AR22" s="498"/>
      <c r="AS22" s="497"/>
      <c r="AT22" s="496"/>
    </row>
    <row r="23" spans="1:46" ht="14.65" customHeight="1" x14ac:dyDescent="0.15">
      <c r="A23" s="521"/>
      <c r="B23" s="599"/>
      <c r="C23" s="598"/>
      <c r="D23" s="520"/>
      <c r="E23" s="421"/>
      <c r="F23" s="420"/>
      <c r="G23" s="516"/>
      <c r="H23" s="596">
        <f t="shared" si="36"/>
        <v>0</v>
      </c>
      <c r="I23" s="595">
        <f t="shared" si="37"/>
        <v>0</v>
      </c>
      <c r="J23" s="635">
        <f t="shared" si="38"/>
        <v>0</v>
      </c>
      <c r="K23" s="635">
        <f t="shared" si="39"/>
        <v>0</v>
      </c>
      <c r="L23" s="498"/>
      <c r="M23" s="498"/>
      <c r="N23" s="498"/>
      <c r="O23" s="497"/>
      <c r="P23" s="592"/>
      <c r="Q23" s="591"/>
      <c r="R23" s="509">
        <f t="shared" si="40"/>
        <v>0</v>
      </c>
      <c r="S23" s="508">
        <f t="shared" si="41"/>
        <v>0</v>
      </c>
      <c r="T23" s="537">
        <f t="shared" si="42"/>
        <v>0</v>
      </c>
      <c r="U23" s="537">
        <f t="shared" si="43"/>
        <v>0</v>
      </c>
      <c r="V23" s="501"/>
      <c r="W23" s="501"/>
      <c r="X23" s="501"/>
      <c r="Y23" s="500"/>
      <c r="Z23" s="592"/>
      <c r="AA23" s="591"/>
      <c r="AB23" s="509">
        <f t="shared" si="44"/>
        <v>0</v>
      </c>
      <c r="AC23" s="508">
        <f t="shared" si="45"/>
        <v>0</v>
      </c>
      <c r="AD23" s="537">
        <f t="shared" si="46"/>
        <v>0</v>
      </c>
      <c r="AE23" s="537">
        <f t="shared" si="47"/>
        <v>0</v>
      </c>
      <c r="AF23" s="505"/>
      <c r="AG23" s="505"/>
      <c r="AH23" s="505"/>
      <c r="AI23" s="504"/>
      <c r="AJ23" s="503"/>
      <c r="AK23" s="502"/>
      <c r="AL23" s="501"/>
      <c r="AM23" s="500"/>
      <c r="AN23" s="499"/>
      <c r="AO23" s="499"/>
      <c r="AP23" s="499"/>
      <c r="AQ23" s="499"/>
      <c r="AR23" s="498"/>
      <c r="AS23" s="497"/>
      <c r="AT23" s="496"/>
    </row>
    <row r="24" spans="1:46" ht="14.65" customHeight="1" x14ac:dyDescent="0.15">
      <c r="A24" s="521"/>
      <c r="B24" s="599"/>
      <c r="C24" s="598"/>
      <c r="D24" s="520"/>
      <c r="E24" s="421"/>
      <c r="F24" s="420"/>
      <c r="G24" s="516"/>
      <c r="H24" s="596">
        <f t="shared" si="36"/>
        <v>0</v>
      </c>
      <c r="I24" s="595">
        <f t="shared" si="37"/>
        <v>0</v>
      </c>
      <c r="J24" s="635">
        <f t="shared" si="38"/>
        <v>0</v>
      </c>
      <c r="K24" s="635">
        <f t="shared" si="39"/>
        <v>0</v>
      </c>
      <c r="L24" s="498"/>
      <c r="M24" s="498"/>
      <c r="N24" s="498"/>
      <c r="O24" s="497"/>
      <c r="P24" s="592"/>
      <c r="Q24" s="591"/>
      <c r="R24" s="509">
        <f t="shared" si="40"/>
        <v>0</v>
      </c>
      <c r="S24" s="508">
        <f t="shared" si="41"/>
        <v>0</v>
      </c>
      <c r="T24" s="537">
        <f t="shared" si="42"/>
        <v>0</v>
      </c>
      <c r="U24" s="537">
        <f t="shared" si="43"/>
        <v>0</v>
      </c>
      <c r="V24" s="501"/>
      <c r="W24" s="501"/>
      <c r="X24" s="501"/>
      <c r="Y24" s="500"/>
      <c r="Z24" s="592"/>
      <c r="AA24" s="591"/>
      <c r="AB24" s="509">
        <f t="shared" si="44"/>
        <v>0</v>
      </c>
      <c r="AC24" s="508">
        <f t="shared" si="45"/>
        <v>0</v>
      </c>
      <c r="AD24" s="537">
        <f t="shared" si="46"/>
        <v>0</v>
      </c>
      <c r="AE24" s="537">
        <f t="shared" si="47"/>
        <v>0</v>
      </c>
      <c r="AF24" s="505"/>
      <c r="AG24" s="505"/>
      <c r="AH24" s="505"/>
      <c r="AI24" s="504"/>
      <c r="AJ24" s="503"/>
      <c r="AK24" s="502"/>
      <c r="AL24" s="501"/>
      <c r="AM24" s="500"/>
      <c r="AN24" s="499"/>
      <c r="AO24" s="499"/>
      <c r="AP24" s="499"/>
      <c r="AQ24" s="499"/>
      <c r="AR24" s="498"/>
      <c r="AS24" s="497"/>
      <c r="AT24" s="496"/>
    </row>
    <row r="25" spans="1:46" ht="14.65" customHeight="1" x14ac:dyDescent="0.15">
      <c r="A25" s="521"/>
      <c r="B25" s="599"/>
      <c r="C25" s="598"/>
      <c r="D25" s="520"/>
      <c r="E25" s="421"/>
      <c r="F25" s="420"/>
      <c r="G25" s="516"/>
      <c r="H25" s="596">
        <f t="shared" si="36"/>
        <v>0</v>
      </c>
      <c r="I25" s="595">
        <f t="shared" si="37"/>
        <v>0</v>
      </c>
      <c r="J25" s="635">
        <f t="shared" si="38"/>
        <v>0</v>
      </c>
      <c r="K25" s="635">
        <f t="shared" si="39"/>
        <v>0</v>
      </c>
      <c r="L25" s="498"/>
      <c r="M25" s="498"/>
      <c r="N25" s="498"/>
      <c r="O25" s="497"/>
      <c r="P25" s="592"/>
      <c r="Q25" s="591"/>
      <c r="R25" s="509">
        <f t="shared" si="40"/>
        <v>0</v>
      </c>
      <c r="S25" s="508">
        <f t="shared" si="41"/>
        <v>0</v>
      </c>
      <c r="T25" s="537">
        <f t="shared" si="42"/>
        <v>0</v>
      </c>
      <c r="U25" s="537">
        <f t="shared" si="43"/>
        <v>0</v>
      </c>
      <c r="V25" s="501"/>
      <c r="W25" s="501"/>
      <c r="X25" s="501"/>
      <c r="Y25" s="500"/>
      <c r="Z25" s="592"/>
      <c r="AA25" s="591"/>
      <c r="AB25" s="509">
        <f t="shared" si="44"/>
        <v>0</v>
      </c>
      <c r="AC25" s="508">
        <f t="shared" si="45"/>
        <v>0</v>
      </c>
      <c r="AD25" s="537">
        <f t="shared" si="46"/>
        <v>0</v>
      </c>
      <c r="AE25" s="537">
        <f t="shared" si="47"/>
        <v>0</v>
      </c>
      <c r="AF25" s="505"/>
      <c r="AG25" s="505"/>
      <c r="AH25" s="505"/>
      <c r="AI25" s="504"/>
      <c r="AJ25" s="503"/>
      <c r="AK25" s="502"/>
      <c r="AL25" s="501"/>
      <c r="AM25" s="500"/>
      <c r="AN25" s="499"/>
      <c r="AO25" s="499"/>
      <c r="AP25" s="499"/>
      <c r="AQ25" s="499"/>
      <c r="AR25" s="498"/>
      <c r="AS25" s="497"/>
      <c r="AT25" s="496"/>
    </row>
    <row r="26" spans="1:46" ht="14.65" customHeight="1" x14ac:dyDescent="0.15">
      <c r="A26" s="521"/>
      <c r="B26" s="599"/>
      <c r="C26" s="598"/>
      <c r="D26" s="520"/>
      <c r="E26" s="421"/>
      <c r="F26" s="420"/>
      <c r="G26" s="516"/>
      <c r="H26" s="596">
        <f t="shared" si="36"/>
        <v>0</v>
      </c>
      <c r="I26" s="595">
        <f t="shared" si="37"/>
        <v>0</v>
      </c>
      <c r="J26" s="635">
        <f t="shared" si="38"/>
        <v>0</v>
      </c>
      <c r="K26" s="635">
        <f t="shared" si="39"/>
        <v>0</v>
      </c>
      <c r="L26" s="498"/>
      <c r="M26" s="498"/>
      <c r="N26" s="498"/>
      <c r="O26" s="497"/>
      <c r="P26" s="592"/>
      <c r="Q26" s="591"/>
      <c r="R26" s="509">
        <f t="shared" si="40"/>
        <v>0</v>
      </c>
      <c r="S26" s="508">
        <f t="shared" si="41"/>
        <v>0</v>
      </c>
      <c r="T26" s="537">
        <f t="shared" si="42"/>
        <v>0</v>
      </c>
      <c r="U26" s="537">
        <f t="shared" si="43"/>
        <v>0</v>
      </c>
      <c r="V26" s="501"/>
      <c r="W26" s="501"/>
      <c r="X26" s="501"/>
      <c r="Y26" s="500"/>
      <c r="Z26" s="592"/>
      <c r="AA26" s="591"/>
      <c r="AB26" s="509">
        <f t="shared" si="44"/>
        <v>0</v>
      </c>
      <c r="AC26" s="508">
        <f t="shared" si="45"/>
        <v>0</v>
      </c>
      <c r="AD26" s="537">
        <f t="shared" si="46"/>
        <v>0</v>
      </c>
      <c r="AE26" s="537">
        <f t="shared" si="47"/>
        <v>0</v>
      </c>
      <c r="AF26" s="505"/>
      <c r="AG26" s="505"/>
      <c r="AH26" s="505"/>
      <c r="AI26" s="504"/>
      <c r="AJ26" s="503"/>
      <c r="AK26" s="502"/>
      <c r="AL26" s="501"/>
      <c r="AM26" s="500"/>
      <c r="AN26" s="499"/>
      <c r="AO26" s="499"/>
      <c r="AP26" s="499"/>
      <c r="AQ26" s="499"/>
      <c r="AR26" s="498"/>
      <c r="AS26" s="497"/>
      <c r="AT26" s="496"/>
    </row>
    <row r="27" spans="1:46" ht="14.65" customHeight="1" x14ac:dyDescent="0.15">
      <c r="A27" s="521"/>
      <c r="B27" s="599"/>
      <c r="C27" s="598"/>
      <c r="D27" s="520"/>
      <c r="E27" s="421"/>
      <c r="F27" s="420"/>
      <c r="G27" s="516"/>
      <c r="H27" s="596">
        <f t="shared" si="36"/>
        <v>0</v>
      </c>
      <c r="I27" s="595">
        <f t="shared" si="37"/>
        <v>0</v>
      </c>
      <c r="J27" s="635">
        <f t="shared" si="38"/>
        <v>0</v>
      </c>
      <c r="K27" s="635">
        <f t="shared" si="39"/>
        <v>0</v>
      </c>
      <c r="L27" s="498"/>
      <c r="M27" s="498"/>
      <c r="N27" s="498"/>
      <c r="O27" s="497"/>
      <c r="P27" s="592"/>
      <c r="Q27" s="591"/>
      <c r="R27" s="509">
        <f t="shared" si="40"/>
        <v>0</v>
      </c>
      <c r="S27" s="508">
        <f t="shared" si="41"/>
        <v>0</v>
      </c>
      <c r="T27" s="537">
        <f t="shared" si="42"/>
        <v>0</v>
      </c>
      <c r="U27" s="537">
        <f t="shared" si="43"/>
        <v>0</v>
      </c>
      <c r="V27" s="501"/>
      <c r="W27" s="501"/>
      <c r="X27" s="501"/>
      <c r="Y27" s="500"/>
      <c r="Z27" s="592"/>
      <c r="AA27" s="591"/>
      <c r="AB27" s="509">
        <f t="shared" si="44"/>
        <v>0</v>
      </c>
      <c r="AC27" s="508">
        <f t="shared" si="45"/>
        <v>0</v>
      </c>
      <c r="AD27" s="537">
        <f t="shared" si="46"/>
        <v>0</v>
      </c>
      <c r="AE27" s="537">
        <f t="shared" si="47"/>
        <v>0</v>
      </c>
      <c r="AF27" s="505"/>
      <c r="AG27" s="505"/>
      <c r="AH27" s="505"/>
      <c r="AI27" s="504"/>
      <c r="AJ27" s="503"/>
      <c r="AK27" s="502"/>
      <c r="AL27" s="501"/>
      <c r="AM27" s="500"/>
      <c r="AN27" s="499"/>
      <c r="AO27" s="499"/>
      <c r="AP27" s="499"/>
      <c r="AQ27" s="499"/>
      <c r="AR27" s="498"/>
      <c r="AS27" s="497"/>
      <c r="AT27" s="496"/>
    </row>
    <row r="28" spans="1:46" ht="14.65" customHeight="1" x14ac:dyDescent="0.15">
      <c r="A28" s="521"/>
      <c r="B28" s="599"/>
      <c r="C28" s="598"/>
      <c r="D28" s="520"/>
      <c r="E28" s="421"/>
      <c r="F28" s="420"/>
      <c r="G28" s="516"/>
      <c r="H28" s="596">
        <f t="shared" si="36"/>
        <v>0</v>
      </c>
      <c r="I28" s="595">
        <f t="shared" si="37"/>
        <v>0</v>
      </c>
      <c r="J28" s="635">
        <f t="shared" si="38"/>
        <v>0</v>
      </c>
      <c r="K28" s="635">
        <f t="shared" si="39"/>
        <v>0</v>
      </c>
      <c r="L28" s="498"/>
      <c r="M28" s="498"/>
      <c r="N28" s="498"/>
      <c r="O28" s="497"/>
      <c r="P28" s="592"/>
      <c r="Q28" s="591"/>
      <c r="R28" s="509">
        <f t="shared" si="40"/>
        <v>0</v>
      </c>
      <c r="S28" s="508">
        <f t="shared" si="41"/>
        <v>0</v>
      </c>
      <c r="T28" s="537">
        <f t="shared" si="42"/>
        <v>0</v>
      </c>
      <c r="U28" s="537">
        <f t="shared" si="43"/>
        <v>0</v>
      </c>
      <c r="V28" s="501"/>
      <c r="W28" s="501"/>
      <c r="X28" s="501"/>
      <c r="Y28" s="500"/>
      <c r="Z28" s="592"/>
      <c r="AA28" s="591"/>
      <c r="AB28" s="509">
        <f t="shared" si="44"/>
        <v>0</v>
      </c>
      <c r="AC28" s="508">
        <f t="shared" si="45"/>
        <v>0</v>
      </c>
      <c r="AD28" s="537">
        <f t="shared" si="46"/>
        <v>0</v>
      </c>
      <c r="AE28" s="537">
        <f t="shared" si="47"/>
        <v>0</v>
      </c>
      <c r="AF28" s="505"/>
      <c r="AG28" s="505"/>
      <c r="AH28" s="505"/>
      <c r="AI28" s="504"/>
      <c r="AJ28" s="503"/>
      <c r="AK28" s="502"/>
      <c r="AL28" s="501"/>
      <c r="AM28" s="500"/>
      <c r="AN28" s="499"/>
      <c r="AO28" s="499"/>
      <c r="AP28" s="499"/>
      <c r="AQ28" s="499"/>
      <c r="AR28" s="498"/>
      <c r="AS28" s="497"/>
      <c r="AT28" s="496"/>
    </row>
    <row r="29" spans="1:46" ht="14.65" customHeight="1" x14ac:dyDescent="0.15">
      <c r="A29" s="521"/>
      <c r="B29" s="599"/>
      <c r="C29" s="598"/>
      <c r="D29" s="520"/>
      <c r="E29" s="421"/>
      <c r="F29" s="420"/>
      <c r="G29" s="516"/>
      <c r="H29" s="596">
        <f t="shared" si="36"/>
        <v>0</v>
      </c>
      <c r="I29" s="595">
        <f t="shared" si="37"/>
        <v>0</v>
      </c>
      <c r="J29" s="635">
        <f t="shared" si="38"/>
        <v>0</v>
      </c>
      <c r="K29" s="635">
        <f t="shared" si="39"/>
        <v>0</v>
      </c>
      <c r="L29" s="498"/>
      <c r="M29" s="498"/>
      <c r="N29" s="498"/>
      <c r="O29" s="497"/>
      <c r="P29" s="592"/>
      <c r="Q29" s="591"/>
      <c r="R29" s="509">
        <f t="shared" si="40"/>
        <v>0</v>
      </c>
      <c r="S29" s="508">
        <f t="shared" si="41"/>
        <v>0</v>
      </c>
      <c r="T29" s="537">
        <f t="shared" si="42"/>
        <v>0</v>
      </c>
      <c r="U29" s="537">
        <f t="shared" si="43"/>
        <v>0</v>
      </c>
      <c r="V29" s="501"/>
      <c r="W29" s="501"/>
      <c r="X29" s="501"/>
      <c r="Y29" s="500"/>
      <c r="Z29" s="592"/>
      <c r="AA29" s="591"/>
      <c r="AB29" s="509">
        <f t="shared" si="44"/>
        <v>0</v>
      </c>
      <c r="AC29" s="508">
        <f t="shared" si="45"/>
        <v>0</v>
      </c>
      <c r="AD29" s="537">
        <f t="shared" si="46"/>
        <v>0</v>
      </c>
      <c r="AE29" s="537">
        <f t="shared" si="47"/>
        <v>0</v>
      </c>
      <c r="AF29" s="505"/>
      <c r="AG29" s="505"/>
      <c r="AH29" s="505"/>
      <c r="AI29" s="504"/>
      <c r="AJ29" s="503"/>
      <c r="AK29" s="502"/>
      <c r="AL29" s="501"/>
      <c r="AM29" s="500"/>
      <c r="AN29" s="499"/>
      <c r="AO29" s="499"/>
      <c r="AP29" s="499"/>
      <c r="AQ29" s="499"/>
      <c r="AR29" s="498"/>
      <c r="AS29" s="497"/>
      <c r="AT29" s="496"/>
    </row>
    <row r="30" spans="1:46" ht="14.65" customHeight="1" x14ac:dyDescent="0.15">
      <c r="A30" s="521"/>
      <c r="B30" s="599"/>
      <c r="C30" s="598"/>
      <c r="D30" s="520"/>
      <c r="E30" s="421"/>
      <c r="F30" s="420"/>
      <c r="G30" s="516"/>
      <c r="H30" s="596">
        <f t="shared" si="36"/>
        <v>0</v>
      </c>
      <c r="I30" s="595">
        <f t="shared" si="37"/>
        <v>0</v>
      </c>
      <c r="J30" s="635">
        <f t="shared" si="38"/>
        <v>0</v>
      </c>
      <c r="K30" s="635">
        <f t="shared" si="39"/>
        <v>0</v>
      </c>
      <c r="L30" s="498"/>
      <c r="M30" s="498"/>
      <c r="N30" s="498"/>
      <c r="O30" s="497"/>
      <c r="P30" s="592"/>
      <c r="Q30" s="591"/>
      <c r="R30" s="509">
        <f t="shared" si="40"/>
        <v>0</v>
      </c>
      <c r="S30" s="508">
        <f t="shared" si="41"/>
        <v>0</v>
      </c>
      <c r="T30" s="537">
        <f t="shared" si="42"/>
        <v>0</v>
      </c>
      <c r="U30" s="537">
        <f t="shared" si="43"/>
        <v>0</v>
      </c>
      <c r="V30" s="501"/>
      <c r="W30" s="501"/>
      <c r="X30" s="501"/>
      <c r="Y30" s="500"/>
      <c r="Z30" s="592"/>
      <c r="AA30" s="591"/>
      <c r="AB30" s="509">
        <f t="shared" si="44"/>
        <v>0</v>
      </c>
      <c r="AC30" s="508">
        <f t="shared" si="45"/>
        <v>0</v>
      </c>
      <c r="AD30" s="537">
        <f t="shared" si="46"/>
        <v>0</v>
      </c>
      <c r="AE30" s="537">
        <f t="shared" si="47"/>
        <v>0</v>
      </c>
      <c r="AF30" s="505"/>
      <c r="AG30" s="505"/>
      <c r="AH30" s="505"/>
      <c r="AI30" s="504"/>
      <c r="AJ30" s="503"/>
      <c r="AK30" s="502"/>
      <c r="AL30" s="501"/>
      <c r="AM30" s="500"/>
      <c r="AN30" s="499"/>
      <c r="AO30" s="499"/>
      <c r="AP30" s="499"/>
      <c r="AQ30" s="499"/>
      <c r="AR30" s="498"/>
      <c r="AS30" s="497"/>
      <c r="AT30" s="564"/>
    </row>
    <row r="31" spans="1:46" ht="14.65" customHeight="1" thickBot="1" x14ac:dyDescent="0.2">
      <c r="A31" s="539" t="s">
        <v>128</v>
      </c>
      <c r="B31" s="624"/>
      <c r="C31" s="623"/>
      <c r="D31" s="453">
        <f>SUM(D21:D30)</f>
        <v>0</v>
      </c>
      <c r="E31" s="624"/>
      <c r="F31" s="634"/>
      <c r="G31" s="633"/>
      <c r="H31" s="620">
        <f>SUM(H21:H30)</f>
        <v>0</v>
      </c>
      <c r="I31" s="619">
        <f>SUM(I21:I30)</f>
        <v>0</v>
      </c>
      <c r="J31" s="632">
        <f>SUM(J21:J30)</f>
        <v>0</v>
      </c>
      <c r="K31" s="632">
        <f>SUM(K21:K30)</f>
        <v>0</v>
      </c>
      <c r="L31" s="617"/>
      <c r="M31" s="617"/>
      <c r="N31" s="617"/>
      <c r="O31" s="616"/>
      <c r="P31" s="611"/>
      <c r="Q31" s="610"/>
      <c r="R31" s="512">
        <f>SUM(R21:R30)</f>
        <v>0</v>
      </c>
      <c r="S31" s="511">
        <f>SUM(S21:S30)</f>
        <v>0</v>
      </c>
      <c r="T31" s="631">
        <f>SUM(T21:T30)</f>
        <v>0</v>
      </c>
      <c r="U31" s="630">
        <f>SUM(U21:U30)</f>
        <v>0</v>
      </c>
      <c r="V31" s="613"/>
      <c r="W31" s="613"/>
      <c r="X31" s="613"/>
      <c r="Y31" s="612"/>
      <c r="Z31" s="611"/>
      <c r="AA31" s="610"/>
      <c r="AB31" s="512">
        <f>SUM(AB21:AB30)</f>
        <v>0</v>
      </c>
      <c r="AC31" s="511">
        <f>SUM(AC21:AC30)</f>
        <v>0</v>
      </c>
      <c r="AD31" s="631">
        <f>SUM(AD21:AD30)</f>
        <v>0</v>
      </c>
      <c r="AE31" s="630">
        <f>SUM(AE21:AE30)</f>
        <v>0</v>
      </c>
      <c r="AF31" s="608"/>
      <c r="AG31" s="608"/>
      <c r="AH31" s="608"/>
      <c r="AI31" s="607"/>
      <c r="AJ31" s="615"/>
      <c r="AK31" s="614"/>
      <c r="AL31" s="613"/>
      <c r="AM31" s="612"/>
      <c r="AN31" s="629"/>
      <c r="AO31" s="628"/>
      <c r="AP31" s="628"/>
      <c r="AQ31" s="628"/>
      <c r="AR31" s="617"/>
      <c r="AS31" s="616"/>
      <c r="AT31" s="627"/>
    </row>
    <row r="32" spans="1:46" ht="14.65" customHeight="1" thickTop="1" x14ac:dyDescent="0.15">
      <c r="A32" s="536" t="str">
        <f>+"室内機（"&amp;F5&amp;")"</f>
        <v>室内機（管理諸室)</v>
      </c>
      <c r="B32" s="626"/>
      <c r="C32" s="535"/>
      <c r="D32" s="535"/>
      <c r="E32" s="525"/>
      <c r="F32" s="440"/>
      <c r="G32" s="338"/>
      <c r="H32" s="525"/>
      <c r="I32" s="338"/>
      <c r="J32" s="544"/>
      <c r="K32" s="544"/>
      <c r="L32" s="544"/>
      <c r="M32" s="544"/>
      <c r="N32" s="544"/>
      <c r="O32" s="543"/>
      <c r="P32" s="547"/>
      <c r="Q32" s="546"/>
      <c r="R32" s="556"/>
      <c r="S32" s="556"/>
      <c r="T32" s="555"/>
      <c r="U32" s="554"/>
      <c r="V32" s="554"/>
      <c r="W32" s="554"/>
      <c r="X32" s="554"/>
      <c r="Y32" s="553"/>
      <c r="Z32" s="552"/>
      <c r="AA32" s="551"/>
      <c r="AB32" s="551"/>
      <c r="AC32" s="551"/>
      <c r="AD32" s="550"/>
      <c r="AE32" s="549"/>
      <c r="AF32" s="549"/>
      <c r="AG32" s="549"/>
      <c r="AH32" s="549"/>
      <c r="AI32" s="548"/>
      <c r="AJ32" s="547"/>
      <c r="AK32" s="546"/>
      <c r="AL32" s="546"/>
      <c r="AM32" s="546"/>
      <c r="AN32" s="545"/>
      <c r="AO32" s="544"/>
      <c r="AP32" s="544"/>
      <c r="AQ32" s="544"/>
      <c r="AR32" s="544"/>
      <c r="AS32" s="543"/>
      <c r="AT32" s="542"/>
    </row>
    <row r="33" spans="1:50" ht="14.65" customHeight="1" thickBot="1" x14ac:dyDescent="0.2">
      <c r="A33" s="521"/>
      <c r="B33" s="599"/>
      <c r="C33" s="598"/>
      <c r="D33" s="520"/>
      <c r="E33" s="421"/>
      <c r="F33" s="420"/>
      <c r="G33" s="516"/>
      <c r="H33" s="596">
        <f>+B33*D33</f>
        <v>0</v>
      </c>
      <c r="I33" s="595">
        <f>+C33*D33</f>
        <v>0</v>
      </c>
      <c r="J33" s="499"/>
      <c r="K33" s="499"/>
      <c r="L33" s="625">
        <f t="shared" ref="L33:M36" si="48">+H33</f>
        <v>0</v>
      </c>
      <c r="M33" s="625">
        <f t="shared" si="48"/>
        <v>0</v>
      </c>
      <c r="N33" s="498"/>
      <c r="O33" s="497"/>
      <c r="P33" s="592"/>
      <c r="Q33" s="591"/>
      <c r="R33" s="509">
        <f>+D33*P33</f>
        <v>0</v>
      </c>
      <c r="S33" s="508">
        <f>+D33*Q33</f>
        <v>0</v>
      </c>
      <c r="T33" s="502"/>
      <c r="U33" s="502"/>
      <c r="V33" s="506">
        <f t="shared" ref="V33:W36" si="49">+R33</f>
        <v>0</v>
      </c>
      <c r="W33" s="506">
        <f t="shared" si="49"/>
        <v>0</v>
      </c>
      <c r="X33" s="501"/>
      <c r="Y33" s="500"/>
      <c r="Z33" s="592"/>
      <c r="AA33" s="591"/>
      <c r="AB33" s="509">
        <f t="shared" ref="AB33:AC36" si="50">+Z33*$D33</f>
        <v>0</v>
      </c>
      <c r="AC33" s="508">
        <f t="shared" si="50"/>
        <v>0</v>
      </c>
      <c r="AD33" s="590"/>
      <c r="AE33" s="590"/>
      <c r="AF33" s="506">
        <f t="shared" ref="AF33:AG36" si="51">+AB33</f>
        <v>0</v>
      </c>
      <c r="AG33" s="506">
        <f t="shared" si="51"/>
        <v>0</v>
      </c>
      <c r="AH33" s="505"/>
      <c r="AI33" s="504"/>
      <c r="AJ33" s="503"/>
      <c r="AK33" s="502"/>
      <c r="AL33" s="501">
        <f>+AC33*AJ33</f>
        <v>0</v>
      </c>
      <c r="AM33" s="500">
        <f>+AC33*AK33</f>
        <v>0</v>
      </c>
      <c r="AN33" s="499"/>
      <c r="AO33" s="499"/>
      <c r="AP33" s="499"/>
      <c r="AQ33" s="499"/>
      <c r="AR33" s="498">
        <f>+AK33*AN33</f>
        <v>0</v>
      </c>
      <c r="AS33" s="497">
        <f>+AK33*AO33</f>
        <v>0</v>
      </c>
      <c r="AT33" s="564"/>
      <c r="AV33" s="256" t="s">
        <v>151</v>
      </c>
    </row>
    <row r="34" spans="1:50" ht="14.65" customHeight="1" x14ac:dyDescent="0.15">
      <c r="A34" s="521"/>
      <c r="B34" s="599"/>
      <c r="C34" s="598"/>
      <c r="D34" s="520"/>
      <c r="E34" s="421"/>
      <c r="F34" s="420"/>
      <c r="G34" s="516"/>
      <c r="H34" s="596">
        <f>+B34*D34</f>
        <v>0</v>
      </c>
      <c r="I34" s="595">
        <f>+C34*D34</f>
        <v>0</v>
      </c>
      <c r="J34" s="499"/>
      <c r="K34" s="499"/>
      <c r="L34" s="625">
        <f t="shared" si="48"/>
        <v>0</v>
      </c>
      <c r="M34" s="625">
        <f t="shared" si="48"/>
        <v>0</v>
      </c>
      <c r="N34" s="498"/>
      <c r="O34" s="497"/>
      <c r="P34" s="592"/>
      <c r="Q34" s="591"/>
      <c r="R34" s="509">
        <f>+D34*P34</f>
        <v>0</v>
      </c>
      <c r="S34" s="508">
        <f>+D34*Q34</f>
        <v>0</v>
      </c>
      <c r="T34" s="502"/>
      <c r="U34" s="502"/>
      <c r="V34" s="506">
        <f t="shared" si="49"/>
        <v>0</v>
      </c>
      <c r="W34" s="506">
        <f t="shared" si="49"/>
        <v>0</v>
      </c>
      <c r="X34" s="501"/>
      <c r="Y34" s="500"/>
      <c r="Z34" s="592"/>
      <c r="AA34" s="591"/>
      <c r="AB34" s="509">
        <f t="shared" si="50"/>
        <v>0</v>
      </c>
      <c r="AC34" s="508">
        <f t="shared" si="50"/>
        <v>0</v>
      </c>
      <c r="AD34" s="590"/>
      <c r="AE34" s="590"/>
      <c r="AF34" s="506">
        <f t="shared" si="51"/>
        <v>0</v>
      </c>
      <c r="AG34" s="506">
        <f t="shared" si="51"/>
        <v>0</v>
      </c>
      <c r="AH34" s="505"/>
      <c r="AI34" s="504"/>
      <c r="AJ34" s="503"/>
      <c r="AK34" s="502"/>
      <c r="AL34" s="501">
        <f>+AC34*AJ34</f>
        <v>0</v>
      </c>
      <c r="AM34" s="500">
        <f>+AC34*AK34</f>
        <v>0</v>
      </c>
      <c r="AN34" s="499"/>
      <c r="AO34" s="499"/>
      <c r="AP34" s="499"/>
      <c r="AQ34" s="499"/>
      <c r="AR34" s="498">
        <f>+AK34*AN34</f>
        <v>0</v>
      </c>
      <c r="AS34" s="497">
        <f>+AK34*AO34</f>
        <v>0</v>
      </c>
      <c r="AT34" s="564"/>
      <c r="AV34" s="922" t="s">
        <v>152</v>
      </c>
      <c r="AW34" s="1116"/>
      <c r="AX34" s="1117"/>
    </row>
    <row r="35" spans="1:50" ht="14.65" customHeight="1" x14ac:dyDescent="0.15">
      <c r="A35" s="521"/>
      <c r="B35" s="599"/>
      <c r="C35" s="598"/>
      <c r="D35" s="520"/>
      <c r="E35" s="421"/>
      <c r="F35" s="420"/>
      <c r="G35" s="516"/>
      <c r="H35" s="596">
        <f>+B35*D35</f>
        <v>0</v>
      </c>
      <c r="I35" s="595">
        <f>+C35*D35</f>
        <v>0</v>
      </c>
      <c r="J35" s="499"/>
      <c r="K35" s="499"/>
      <c r="L35" s="625">
        <f t="shared" si="48"/>
        <v>0</v>
      </c>
      <c r="M35" s="625">
        <f t="shared" si="48"/>
        <v>0</v>
      </c>
      <c r="N35" s="498"/>
      <c r="O35" s="497"/>
      <c r="P35" s="592"/>
      <c r="Q35" s="591"/>
      <c r="R35" s="509">
        <f>+D35*P35</f>
        <v>0</v>
      </c>
      <c r="S35" s="508">
        <f>+D35*Q35</f>
        <v>0</v>
      </c>
      <c r="T35" s="502"/>
      <c r="U35" s="502"/>
      <c r="V35" s="506">
        <f t="shared" si="49"/>
        <v>0</v>
      </c>
      <c r="W35" s="506">
        <f t="shared" si="49"/>
        <v>0</v>
      </c>
      <c r="X35" s="501"/>
      <c r="Y35" s="500"/>
      <c r="Z35" s="592"/>
      <c r="AA35" s="591"/>
      <c r="AB35" s="509">
        <f t="shared" si="50"/>
        <v>0</v>
      </c>
      <c r="AC35" s="508">
        <f t="shared" si="50"/>
        <v>0</v>
      </c>
      <c r="AD35" s="590"/>
      <c r="AE35" s="590"/>
      <c r="AF35" s="506">
        <f t="shared" si="51"/>
        <v>0</v>
      </c>
      <c r="AG35" s="506">
        <f t="shared" si="51"/>
        <v>0</v>
      </c>
      <c r="AH35" s="505"/>
      <c r="AI35" s="504"/>
      <c r="AJ35" s="503"/>
      <c r="AK35" s="502"/>
      <c r="AL35" s="501">
        <f>+AC35*AJ35</f>
        <v>0</v>
      </c>
      <c r="AM35" s="500">
        <f>+AC35*AK35</f>
        <v>0</v>
      </c>
      <c r="AN35" s="499"/>
      <c r="AO35" s="499"/>
      <c r="AP35" s="499"/>
      <c r="AQ35" s="499"/>
      <c r="AR35" s="498">
        <f>+AK35*AN35</f>
        <v>0</v>
      </c>
      <c r="AS35" s="497">
        <f>+AK35*AO35</f>
        <v>0</v>
      </c>
      <c r="AT35" s="564"/>
      <c r="AV35" s="1114" t="s">
        <v>355</v>
      </c>
      <c r="AW35" s="333" t="s">
        <v>133</v>
      </c>
      <c r="AX35" s="601">
        <f>+AT81+AT84+AT90</f>
        <v>0</v>
      </c>
    </row>
    <row r="36" spans="1:50" ht="14.65" customHeight="1" x14ac:dyDescent="0.15">
      <c r="A36" s="600"/>
      <c r="B36" s="599"/>
      <c r="C36" s="598"/>
      <c r="D36" s="520"/>
      <c r="E36" s="421"/>
      <c r="F36" s="420"/>
      <c r="G36" s="516"/>
      <c r="H36" s="596">
        <f>+B36*D36</f>
        <v>0</v>
      </c>
      <c r="I36" s="595">
        <f>+C36*D36</f>
        <v>0</v>
      </c>
      <c r="J36" s="499"/>
      <c r="K36" s="499"/>
      <c r="L36" s="625">
        <f t="shared" si="48"/>
        <v>0</v>
      </c>
      <c r="M36" s="625">
        <f t="shared" si="48"/>
        <v>0</v>
      </c>
      <c r="N36" s="498"/>
      <c r="O36" s="497"/>
      <c r="P36" s="592"/>
      <c r="Q36" s="591"/>
      <c r="R36" s="509">
        <f>+D36*P36</f>
        <v>0</v>
      </c>
      <c r="S36" s="508">
        <f>+D36*Q36</f>
        <v>0</v>
      </c>
      <c r="T36" s="502"/>
      <c r="U36" s="502"/>
      <c r="V36" s="506">
        <f t="shared" si="49"/>
        <v>0</v>
      </c>
      <c r="W36" s="506">
        <f t="shared" si="49"/>
        <v>0</v>
      </c>
      <c r="X36" s="501"/>
      <c r="Y36" s="500"/>
      <c r="Z36" s="592"/>
      <c r="AA36" s="591"/>
      <c r="AB36" s="509">
        <f t="shared" si="50"/>
        <v>0</v>
      </c>
      <c r="AC36" s="508">
        <f t="shared" si="50"/>
        <v>0</v>
      </c>
      <c r="AD36" s="590"/>
      <c r="AE36" s="590"/>
      <c r="AF36" s="506">
        <f t="shared" si="51"/>
        <v>0</v>
      </c>
      <c r="AG36" s="506">
        <f t="shared" si="51"/>
        <v>0</v>
      </c>
      <c r="AH36" s="505"/>
      <c r="AI36" s="504"/>
      <c r="AJ36" s="503"/>
      <c r="AK36" s="502"/>
      <c r="AL36" s="501">
        <f>+AC36*AJ36</f>
        <v>0</v>
      </c>
      <c r="AM36" s="500">
        <f>+AC36*AK36</f>
        <v>0</v>
      </c>
      <c r="AN36" s="499"/>
      <c r="AO36" s="499"/>
      <c r="AP36" s="499"/>
      <c r="AQ36" s="499"/>
      <c r="AR36" s="498">
        <f>+AK36*AN36</f>
        <v>0</v>
      </c>
      <c r="AS36" s="497">
        <f>+AK36*AO36</f>
        <v>0</v>
      </c>
      <c r="AT36" s="564"/>
      <c r="AV36" s="1115"/>
      <c r="AW36" s="1118" t="s">
        <v>147</v>
      </c>
      <c r="AX36" s="587">
        <f>+AT82+AT85+AT91-AX38</f>
        <v>0</v>
      </c>
    </row>
    <row r="37" spans="1:50" ht="14.65" customHeight="1" thickBot="1" x14ac:dyDescent="0.2">
      <c r="A37" s="518" t="s">
        <v>128</v>
      </c>
      <c r="B37" s="624"/>
      <c r="C37" s="623"/>
      <c r="D37" s="450">
        <f>SUM(D33:D36)</f>
        <v>0</v>
      </c>
      <c r="E37" s="585"/>
      <c r="F37" s="622"/>
      <c r="G37" s="621"/>
      <c r="H37" s="620">
        <f>SUM(H33:H36)</f>
        <v>0</v>
      </c>
      <c r="I37" s="619">
        <f>SUM(I33:I36)</f>
        <v>0</v>
      </c>
      <c r="J37" s="499"/>
      <c r="K37" s="499"/>
      <c r="L37" s="618">
        <f>SUM(L33:L36)</f>
        <v>0</v>
      </c>
      <c r="M37" s="618">
        <f>SUM(M33:M36)</f>
        <v>0</v>
      </c>
      <c r="N37" s="617"/>
      <c r="O37" s="616"/>
      <c r="P37" s="615"/>
      <c r="Q37" s="614"/>
      <c r="R37" s="509">
        <f>SUM(R33:R36)</f>
        <v>0</v>
      </c>
      <c r="S37" s="508">
        <f>SUM(S33:S36)</f>
        <v>0</v>
      </c>
      <c r="T37" s="502"/>
      <c r="U37" s="502"/>
      <c r="V37" s="609">
        <f>SUM(V33:V36)</f>
        <v>0</v>
      </c>
      <c r="W37" s="609">
        <f>SUM(W33:W36)</f>
        <v>0</v>
      </c>
      <c r="X37" s="613"/>
      <c r="Y37" s="612"/>
      <c r="Z37" s="611"/>
      <c r="AA37" s="610"/>
      <c r="AB37" s="512">
        <f>SUM(AB33:AB36)</f>
        <v>0</v>
      </c>
      <c r="AC37" s="511">
        <f>SUM(AC33:AC36)</f>
        <v>0</v>
      </c>
      <c r="AD37" s="590"/>
      <c r="AE37" s="590"/>
      <c r="AF37" s="609">
        <f>SUM(AF33:AF36)</f>
        <v>0</v>
      </c>
      <c r="AG37" s="609">
        <f>SUM(AG33:AG36)</f>
        <v>0</v>
      </c>
      <c r="AH37" s="608"/>
      <c r="AI37" s="607"/>
      <c r="AJ37" s="503"/>
      <c r="AK37" s="502"/>
      <c r="AL37" s="501">
        <f>+AC37*AJ37</f>
        <v>0</v>
      </c>
      <c r="AM37" s="500">
        <f>+AC37*AK37</f>
        <v>0</v>
      </c>
      <c r="AN37" s="499"/>
      <c r="AO37" s="499"/>
      <c r="AP37" s="499"/>
      <c r="AQ37" s="499"/>
      <c r="AR37" s="498">
        <f>+AK37*AN37</f>
        <v>0</v>
      </c>
      <c r="AS37" s="497">
        <f>+AK37*AO37</f>
        <v>0</v>
      </c>
      <c r="AT37" s="564"/>
      <c r="AV37" s="563" t="s">
        <v>354</v>
      </c>
      <c r="AW37" s="1119"/>
      <c r="AX37" s="562">
        <f>+AU83+AU86+AU92</f>
        <v>0</v>
      </c>
    </row>
    <row r="38" spans="1:50" ht="14.65" customHeight="1" thickTop="1" x14ac:dyDescent="0.15">
      <c r="A38" s="606" t="str">
        <f>+"室内機（"&amp;G5&amp;")"</f>
        <v>室内機（給食室)</v>
      </c>
      <c r="B38" s="605"/>
      <c r="C38" s="604"/>
      <c r="D38" s="604"/>
      <c r="E38" s="547"/>
      <c r="F38" s="546"/>
      <c r="G38" s="558"/>
      <c r="H38" s="525"/>
      <c r="I38" s="338"/>
      <c r="J38" s="544"/>
      <c r="K38" s="544"/>
      <c r="L38" s="544"/>
      <c r="M38" s="544"/>
      <c r="N38" s="544"/>
      <c r="O38" s="543"/>
      <c r="P38" s="557"/>
      <c r="Q38" s="556"/>
      <c r="R38" s="556"/>
      <c r="S38" s="556"/>
      <c r="T38" s="555"/>
      <c r="U38" s="554"/>
      <c r="V38" s="554"/>
      <c r="W38" s="554"/>
      <c r="X38" s="554"/>
      <c r="Y38" s="553"/>
      <c r="Z38" s="552"/>
      <c r="AA38" s="551"/>
      <c r="AB38" s="551"/>
      <c r="AC38" s="551"/>
      <c r="AD38" s="550"/>
      <c r="AE38" s="549"/>
      <c r="AF38" s="549"/>
      <c r="AG38" s="549"/>
      <c r="AH38" s="549"/>
      <c r="AI38" s="548"/>
      <c r="AJ38" s="547"/>
      <c r="AK38" s="546"/>
      <c r="AL38" s="546"/>
      <c r="AM38" s="546"/>
      <c r="AN38" s="545"/>
      <c r="AO38" s="544"/>
      <c r="AP38" s="544"/>
      <c r="AQ38" s="544"/>
      <c r="AR38" s="544"/>
      <c r="AS38" s="543"/>
      <c r="AT38" s="542"/>
      <c r="AV38" s="603" t="s">
        <v>330</v>
      </c>
      <c r="AW38" s="1120"/>
      <c r="AX38" s="602">
        <f>SUM(L82:O83,L85:O86,Z82:AC83,Z85:AC86,AN82:AQ83,AN85:AQ86,L91:O92,Z91:AC92,AN91:AQ92)</f>
        <v>0</v>
      </c>
    </row>
    <row r="39" spans="1:50" ht="14.65" customHeight="1" thickBot="1" x14ac:dyDescent="0.2">
      <c r="A39" s="521"/>
      <c r="B39" s="599"/>
      <c r="C39" s="598"/>
      <c r="D39" s="520"/>
      <c r="E39" s="421"/>
      <c r="F39" s="420"/>
      <c r="G39" s="516"/>
      <c r="H39" s="596">
        <f>+B39*D39</f>
        <v>0</v>
      </c>
      <c r="I39" s="595">
        <f>+C39*D39</f>
        <v>0</v>
      </c>
      <c r="J39" s="499"/>
      <c r="K39" s="499"/>
      <c r="L39" s="499"/>
      <c r="M39" s="499"/>
      <c r="N39" s="594">
        <f t="shared" ref="N39:O42" si="52">+H39</f>
        <v>0</v>
      </c>
      <c r="O39" s="593">
        <f t="shared" si="52"/>
        <v>0</v>
      </c>
      <c r="P39" s="592"/>
      <c r="Q39" s="591"/>
      <c r="R39" s="509">
        <f>+D39*P39</f>
        <v>0</v>
      </c>
      <c r="S39" s="508">
        <f>+D39*Q39</f>
        <v>0</v>
      </c>
      <c r="T39" s="502"/>
      <c r="U39" s="502"/>
      <c r="V39" s="502"/>
      <c r="W39" s="502"/>
      <c r="X39" s="589">
        <f t="shared" ref="X39:Y42" si="53">+R39</f>
        <v>0</v>
      </c>
      <c r="Y39" s="588">
        <f t="shared" si="53"/>
        <v>0</v>
      </c>
      <c r="Z39" s="592"/>
      <c r="AA39" s="591"/>
      <c r="AB39" s="509">
        <f t="shared" ref="AB39:AC42" si="54">+Z39*$D39</f>
        <v>0</v>
      </c>
      <c r="AC39" s="508">
        <f t="shared" si="54"/>
        <v>0</v>
      </c>
      <c r="AD39" s="590"/>
      <c r="AE39" s="590"/>
      <c r="AF39" s="590"/>
      <c r="AG39" s="590"/>
      <c r="AH39" s="589">
        <f t="shared" ref="AH39:AI42" si="55">+AB39</f>
        <v>0</v>
      </c>
      <c r="AI39" s="588">
        <f t="shared" si="55"/>
        <v>0</v>
      </c>
      <c r="AJ39" s="503"/>
      <c r="AK39" s="502"/>
      <c r="AL39" s="501">
        <f>+AC39*AJ39</f>
        <v>0</v>
      </c>
      <c r="AM39" s="500">
        <f>+AC39*AK39</f>
        <v>0</v>
      </c>
      <c r="AN39" s="499"/>
      <c r="AO39" s="499"/>
      <c r="AP39" s="499"/>
      <c r="AQ39" s="499"/>
      <c r="AR39" s="498">
        <f>+AK39*AN39</f>
        <v>0</v>
      </c>
      <c r="AS39" s="497">
        <f>+AK39*AO39</f>
        <v>0</v>
      </c>
      <c r="AT39" s="564"/>
      <c r="AV39" s="1108" t="s">
        <v>108</v>
      </c>
      <c r="AW39" s="1109"/>
      <c r="AX39" s="467">
        <f>SUM(AX35:AX38)</f>
        <v>0</v>
      </c>
    </row>
    <row r="40" spans="1:50" ht="14.65" customHeight="1" thickTop="1" x14ac:dyDescent="0.15">
      <c r="A40" s="600"/>
      <c r="B40" s="599"/>
      <c r="C40" s="598"/>
      <c r="D40" s="520"/>
      <c r="E40" s="421"/>
      <c r="F40" s="420"/>
      <c r="G40" s="516"/>
      <c r="H40" s="596">
        <f>+B40*D40</f>
        <v>0</v>
      </c>
      <c r="I40" s="595">
        <f>+C40*D40</f>
        <v>0</v>
      </c>
      <c r="J40" s="499"/>
      <c r="K40" s="499"/>
      <c r="L40" s="499"/>
      <c r="M40" s="499"/>
      <c r="N40" s="594">
        <f t="shared" si="52"/>
        <v>0</v>
      </c>
      <c r="O40" s="593">
        <f t="shared" si="52"/>
        <v>0</v>
      </c>
      <c r="P40" s="592"/>
      <c r="Q40" s="591"/>
      <c r="R40" s="509">
        <f>+D40*P40</f>
        <v>0</v>
      </c>
      <c r="S40" s="508">
        <f>+D40*Q40</f>
        <v>0</v>
      </c>
      <c r="T40" s="502"/>
      <c r="U40" s="502"/>
      <c r="V40" s="502"/>
      <c r="W40" s="502"/>
      <c r="X40" s="589">
        <f t="shared" si="53"/>
        <v>0</v>
      </c>
      <c r="Y40" s="588">
        <f t="shared" si="53"/>
        <v>0</v>
      </c>
      <c r="Z40" s="592"/>
      <c r="AA40" s="591"/>
      <c r="AB40" s="509">
        <f t="shared" si="54"/>
        <v>0</v>
      </c>
      <c r="AC40" s="508">
        <f t="shared" si="54"/>
        <v>0</v>
      </c>
      <c r="AD40" s="590"/>
      <c r="AE40" s="590"/>
      <c r="AF40" s="590"/>
      <c r="AG40" s="590"/>
      <c r="AH40" s="589">
        <f t="shared" si="55"/>
        <v>0</v>
      </c>
      <c r="AI40" s="588">
        <f t="shared" si="55"/>
        <v>0</v>
      </c>
      <c r="AJ40" s="503"/>
      <c r="AK40" s="502"/>
      <c r="AL40" s="501">
        <f>+AC40*AJ40</f>
        <v>0</v>
      </c>
      <c r="AM40" s="500">
        <f>+AC40*AK40</f>
        <v>0</v>
      </c>
      <c r="AN40" s="499"/>
      <c r="AO40" s="499"/>
      <c r="AP40" s="499"/>
      <c r="AQ40" s="499"/>
      <c r="AR40" s="498">
        <f>+AK40*AN40</f>
        <v>0</v>
      </c>
      <c r="AS40" s="497">
        <f>+AK40*AO40</f>
        <v>0</v>
      </c>
      <c r="AT40" s="564"/>
      <c r="AV40" s="1163" t="s">
        <v>366</v>
      </c>
      <c r="AW40" s="1164"/>
      <c r="AX40" s="1165"/>
    </row>
    <row r="41" spans="1:50" ht="14.65" customHeight="1" x14ac:dyDescent="0.15">
      <c r="A41" s="600"/>
      <c r="B41" s="599"/>
      <c r="C41" s="598"/>
      <c r="D41" s="520"/>
      <c r="E41" s="421"/>
      <c r="F41" s="420"/>
      <c r="G41" s="516"/>
      <c r="H41" s="596">
        <f>+B41*D41</f>
        <v>0</v>
      </c>
      <c r="I41" s="595">
        <f>+C41*D41</f>
        <v>0</v>
      </c>
      <c r="J41" s="499"/>
      <c r="K41" s="499"/>
      <c r="L41" s="499"/>
      <c r="M41" s="499"/>
      <c r="N41" s="594">
        <f t="shared" si="52"/>
        <v>0</v>
      </c>
      <c r="O41" s="593">
        <f t="shared" si="52"/>
        <v>0</v>
      </c>
      <c r="P41" s="592"/>
      <c r="Q41" s="591"/>
      <c r="R41" s="509">
        <f>+D41*P41</f>
        <v>0</v>
      </c>
      <c r="S41" s="508">
        <f>+D41*Q41</f>
        <v>0</v>
      </c>
      <c r="T41" s="502"/>
      <c r="U41" s="502"/>
      <c r="V41" s="502"/>
      <c r="W41" s="502"/>
      <c r="X41" s="589">
        <f t="shared" si="53"/>
        <v>0</v>
      </c>
      <c r="Y41" s="588">
        <f t="shared" si="53"/>
        <v>0</v>
      </c>
      <c r="Z41" s="592"/>
      <c r="AA41" s="591"/>
      <c r="AB41" s="509">
        <f t="shared" si="54"/>
        <v>0</v>
      </c>
      <c r="AC41" s="508">
        <f t="shared" si="54"/>
        <v>0</v>
      </c>
      <c r="AD41" s="590"/>
      <c r="AE41" s="590"/>
      <c r="AF41" s="590"/>
      <c r="AG41" s="590"/>
      <c r="AH41" s="589">
        <f t="shared" si="55"/>
        <v>0</v>
      </c>
      <c r="AI41" s="588">
        <f t="shared" si="55"/>
        <v>0</v>
      </c>
      <c r="AJ41" s="503"/>
      <c r="AK41" s="502"/>
      <c r="AL41" s="501">
        <f>+AC41*AJ41</f>
        <v>0</v>
      </c>
      <c r="AM41" s="500">
        <f>+AC41*AK41</f>
        <v>0</v>
      </c>
      <c r="AN41" s="499"/>
      <c r="AO41" s="499"/>
      <c r="AP41" s="499"/>
      <c r="AQ41" s="499"/>
      <c r="AR41" s="498">
        <f>+AK41*AN41</f>
        <v>0</v>
      </c>
      <c r="AS41" s="497">
        <f>+AK41*AO41</f>
        <v>0</v>
      </c>
      <c r="AT41" s="564"/>
      <c r="AV41" s="1114" t="s">
        <v>355</v>
      </c>
      <c r="AW41" s="333" t="s">
        <v>133</v>
      </c>
      <c r="AX41" s="601">
        <f>+AT87</f>
        <v>0</v>
      </c>
    </row>
    <row r="42" spans="1:50" ht="14.65" customHeight="1" x14ac:dyDescent="0.15">
      <c r="A42" s="600"/>
      <c r="B42" s="599"/>
      <c r="C42" s="598"/>
      <c r="D42" s="520"/>
      <c r="E42" s="597"/>
      <c r="F42" s="498"/>
      <c r="G42" s="497"/>
      <c r="H42" s="596">
        <f>+B42*D42</f>
        <v>0</v>
      </c>
      <c r="I42" s="595">
        <f>+C42*D42</f>
        <v>0</v>
      </c>
      <c r="J42" s="499"/>
      <c r="K42" s="499"/>
      <c r="L42" s="499"/>
      <c r="M42" s="499"/>
      <c r="N42" s="594">
        <f t="shared" si="52"/>
        <v>0</v>
      </c>
      <c r="O42" s="593">
        <f t="shared" si="52"/>
        <v>0</v>
      </c>
      <c r="P42" s="592"/>
      <c r="Q42" s="591"/>
      <c r="R42" s="509">
        <f>+D42*P42</f>
        <v>0</v>
      </c>
      <c r="S42" s="508">
        <f>+D42*Q42</f>
        <v>0</v>
      </c>
      <c r="T42" s="502"/>
      <c r="U42" s="502"/>
      <c r="V42" s="502"/>
      <c r="W42" s="502"/>
      <c r="X42" s="589">
        <f t="shared" si="53"/>
        <v>0</v>
      </c>
      <c r="Y42" s="588">
        <f t="shared" si="53"/>
        <v>0</v>
      </c>
      <c r="Z42" s="592"/>
      <c r="AA42" s="591"/>
      <c r="AB42" s="509">
        <f t="shared" si="54"/>
        <v>0</v>
      </c>
      <c r="AC42" s="508">
        <f t="shared" si="54"/>
        <v>0</v>
      </c>
      <c r="AD42" s="590"/>
      <c r="AE42" s="590"/>
      <c r="AF42" s="590"/>
      <c r="AG42" s="590"/>
      <c r="AH42" s="589">
        <f t="shared" si="55"/>
        <v>0</v>
      </c>
      <c r="AI42" s="588">
        <f t="shared" si="55"/>
        <v>0</v>
      </c>
      <c r="AJ42" s="503"/>
      <c r="AK42" s="502"/>
      <c r="AL42" s="501">
        <f>+AC42*AJ42</f>
        <v>0</v>
      </c>
      <c r="AM42" s="500">
        <f>+AC42*AK42</f>
        <v>0</v>
      </c>
      <c r="AN42" s="499"/>
      <c r="AO42" s="499"/>
      <c r="AP42" s="499"/>
      <c r="AQ42" s="499"/>
      <c r="AR42" s="498">
        <f>+AK42*AN42</f>
        <v>0</v>
      </c>
      <c r="AS42" s="497">
        <f>+AK42*AO42</f>
        <v>0</v>
      </c>
      <c r="AT42" s="564"/>
      <c r="AV42" s="1115"/>
      <c r="AW42" s="1118" t="s">
        <v>147</v>
      </c>
      <c r="AX42" s="587">
        <f>+AT88</f>
        <v>0</v>
      </c>
    </row>
    <row r="43" spans="1:50" ht="14.65" customHeight="1" thickBot="1" x14ac:dyDescent="0.2">
      <c r="A43" s="586" t="s">
        <v>128</v>
      </c>
      <c r="B43" s="585"/>
      <c r="C43" s="584"/>
      <c r="D43" s="583">
        <f>SUM(D39:D42)</f>
        <v>0</v>
      </c>
      <c r="E43" s="568"/>
      <c r="F43" s="566"/>
      <c r="G43" s="565"/>
      <c r="H43" s="582">
        <f>SUM(H39:H42)</f>
        <v>0</v>
      </c>
      <c r="I43" s="581">
        <f>SUM(I39:I42)</f>
        <v>0</v>
      </c>
      <c r="J43" s="567"/>
      <c r="K43" s="567"/>
      <c r="L43" s="567"/>
      <c r="M43" s="567"/>
      <c r="N43" s="580">
        <f>SUM(N32:N42)</f>
        <v>0</v>
      </c>
      <c r="O43" s="579">
        <f>SUM(O32:O42)</f>
        <v>0</v>
      </c>
      <c r="P43" s="572"/>
      <c r="Q43" s="571"/>
      <c r="R43" s="578">
        <f>SUM(R39:R42)</f>
        <v>0</v>
      </c>
      <c r="S43" s="577">
        <f>SUM(S39:S42)</f>
        <v>0</v>
      </c>
      <c r="T43" s="572"/>
      <c r="U43" s="571"/>
      <c r="V43" s="571"/>
      <c r="W43" s="571"/>
      <c r="X43" s="574">
        <f>SUM(X39:X42)</f>
        <v>0</v>
      </c>
      <c r="Y43" s="573">
        <f>SUM(Y39:Y42)</f>
        <v>0</v>
      </c>
      <c r="Z43" s="576"/>
      <c r="AA43" s="575"/>
      <c r="AB43" s="578">
        <f>SUM(AB39:AB42)</f>
        <v>0</v>
      </c>
      <c r="AC43" s="577">
        <f>SUM(AC39:AC42)</f>
        <v>0</v>
      </c>
      <c r="AD43" s="576"/>
      <c r="AE43" s="575"/>
      <c r="AF43" s="575"/>
      <c r="AG43" s="575"/>
      <c r="AH43" s="574">
        <f>SUM(AH32:AH42)</f>
        <v>0</v>
      </c>
      <c r="AI43" s="573">
        <f>SUM(AI32:AI42)</f>
        <v>0</v>
      </c>
      <c r="AJ43" s="572"/>
      <c r="AK43" s="571"/>
      <c r="AL43" s="570">
        <f>SUM(AL32:AL42)</f>
        <v>0</v>
      </c>
      <c r="AM43" s="569">
        <f>SUM(AM32:AM42)</f>
        <v>0</v>
      </c>
      <c r="AN43" s="568"/>
      <c r="AO43" s="567"/>
      <c r="AP43" s="567"/>
      <c r="AQ43" s="567"/>
      <c r="AR43" s="566">
        <f>SUM(AR32:AR42)</f>
        <v>0</v>
      </c>
      <c r="AS43" s="565">
        <f>SUM(AS32:AS42)</f>
        <v>0</v>
      </c>
      <c r="AT43" s="564"/>
      <c r="AV43" s="563" t="s">
        <v>354</v>
      </c>
      <c r="AW43" s="1120"/>
      <c r="AX43" s="562">
        <f>+AU89</f>
        <v>0</v>
      </c>
    </row>
    <row r="44" spans="1:50" ht="14.65" customHeight="1" thickTop="1" thickBot="1" x14ac:dyDescent="0.2">
      <c r="A44" s="561" t="s">
        <v>394</v>
      </c>
      <c r="B44" s="1121" t="s">
        <v>364</v>
      </c>
      <c r="C44" s="1122"/>
      <c r="D44" s="560" t="s">
        <v>121</v>
      </c>
      <c r="E44" s="547"/>
      <c r="F44" s="546"/>
      <c r="G44" s="559" t="s">
        <v>393</v>
      </c>
      <c r="H44" s="547"/>
      <c r="I44" s="558"/>
      <c r="J44" s="544"/>
      <c r="K44" s="544"/>
      <c r="L44" s="544"/>
      <c r="M44" s="544"/>
      <c r="N44" s="544"/>
      <c r="O44" s="543"/>
      <c r="P44" s="557"/>
      <c r="Q44" s="556"/>
      <c r="R44" s="556"/>
      <c r="S44" s="556"/>
      <c r="T44" s="555"/>
      <c r="U44" s="554"/>
      <c r="V44" s="554"/>
      <c r="W44" s="554"/>
      <c r="X44" s="554"/>
      <c r="Y44" s="553"/>
      <c r="Z44" s="552"/>
      <c r="AA44" s="551"/>
      <c r="AB44" s="551"/>
      <c r="AC44" s="551"/>
      <c r="AD44" s="550"/>
      <c r="AE44" s="549"/>
      <c r="AF44" s="549"/>
      <c r="AG44" s="549"/>
      <c r="AH44" s="549"/>
      <c r="AI44" s="548"/>
      <c r="AJ44" s="547"/>
      <c r="AK44" s="546"/>
      <c r="AL44" s="546"/>
      <c r="AM44" s="546"/>
      <c r="AN44" s="545"/>
      <c r="AO44" s="544"/>
      <c r="AP44" s="544"/>
      <c r="AQ44" s="544"/>
      <c r="AR44" s="544"/>
      <c r="AS44" s="543"/>
      <c r="AT44" s="542"/>
      <c r="AV44" s="1108" t="s">
        <v>108</v>
      </c>
      <c r="AW44" s="1109"/>
      <c r="AX44" s="467">
        <f>SUM(AX41:AX43)</f>
        <v>0</v>
      </c>
    </row>
    <row r="45" spans="1:50" ht="14.65" customHeight="1" thickTop="1" thickBot="1" x14ac:dyDescent="0.2">
      <c r="A45" s="541" t="str">
        <f>+E5</f>
        <v>保育室</v>
      </c>
      <c r="B45" s="1112"/>
      <c r="C45" s="1113"/>
      <c r="D45" s="540"/>
      <c r="E45" s="525"/>
      <c r="F45" s="440"/>
      <c r="G45" s="338"/>
      <c r="H45" s="525"/>
      <c r="I45" s="338"/>
      <c r="J45" s="534"/>
      <c r="K45" s="533"/>
      <c r="L45" s="523"/>
      <c r="M45" s="523"/>
      <c r="N45" s="523"/>
      <c r="O45" s="394"/>
      <c r="P45" s="525"/>
      <c r="Q45" s="440"/>
      <c r="R45" s="440"/>
      <c r="S45" s="440"/>
      <c r="T45" s="534"/>
      <c r="U45" s="533"/>
      <c r="V45" s="532"/>
      <c r="W45" s="532"/>
      <c r="X45" s="532"/>
      <c r="Y45" s="531"/>
      <c r="Z45" s="530"/>
      <c r="AA45" s="529"/>
      <c r="AB45" s="529"/>
      <c r="AC45" s="529"/>
      <c r="AD45" s="528"/>
      <c r="AE45" s="527"/>
      <c r="AF45" s="527"/>
      <c r="AG45" s="527"/>
      <c r="AH45" s="527"/>
      <c r="AI45" s="526"/>
      <c r="AJ45" s="525"/>
      <c r="AK45" s="440"/>
      <c r="AL45" s="440"/>
      <c r="AM45" s="440"/>
      <c r="AN45" s="524"/>
      <c r="AO45" s="523"/>
      <c r="AP45" s="523"/>
      <c r="AQ45" s="523"/>
      <c r="AR45" s="523"/>
      <c r="AS45" s="394"/>
      <c r="AT45" s="522"/>
      <c r="AV45" s="1099" t="s">
        <v>362</v>
      </c>
      <c r="AW45" s="1100"/>
      <c r="AX45" s="1101"/>
    </row>
    <row r="46" spans="1:50" ht="14.65" customHeight="1" x14ac:dyDescent="0.15">
      <c r="A46" s="521"/>
      <c r="B46" s="1078"/>
      <c r="C46" s="1079"/>
      <c r="D46" s="520"/>
      <c r="E46" s="421"/>
      <c r="F46" s="420"/>
      <c r="G46" s="516"/>
      <c r="H46" s="515"/>
      <c r="I46" s="514"/>
      <c r="J46" s="513"/>
      <c r="K46" s="513"/>
      <c r="L46" s="498"/>
      <c r="M46" s="498"/>
      <c r="N46" s="498"/>
      <c r="O46" s="497"/>
      <c r="P46" s="1080"/>
      <c r="Q46" s="1081"/>
      <c r="R46" s="519">
        <f>+$D46*$P46</f>
        <v>0</v>
      </c>
      <c r="S46" s="508">
        <f>+$D46*$P46</f>
        <v>0</v>
      </c>
      <c r="T46" s="537">
        <f>+$R46</f>
        <v>0</v>
      </c>
      <c r="U46" s="537">
        <f>+$S46</f>
        <v>0</v>
      </c>
      <c r="V46" s="501"/>
      <c r="W46" s="501"/>
      <c r="X46" s="501"/>
      <c r="Y46" s="500"/>
      <c r="Z46" s="1080"/>
      <c r="AA46" s="1081"/>
      <c r="AB46" s="509">
        <f>+Z46*$D46</f>
        <v>0</v>
      </c>
      <c r="AC46" s="508">
        <f>+AA46*$D46</f>
        <v>0</v>
      </c>
      <c r="AD46" s="537">
        <f>+$AB46</f>
        <v>0</v>
      </c>
      <c r="AE46" s="537">
        <f>+$AC46</f>
        <v>0</v>
      </c>
      <c r="AF46" s="505"/>
      <c r="AG46" s="505"/>
      <c r="AH46" s="505"/>
      <c r="AI46" s="504"/>
      <c r="AJ46" s="503"/>
      <c r="AK46" s="502"/>
      <c r="AL46" s="501"/>
      <c r="AM46" s="500"/>
      <c r="AN46" s="499"/>
      <c r="AO46" s="499"/>
      <c r="AP46" s="499"/>
      <c r="AQ46" s="499"/>
      <c r="AR46" s="498"/>
      <c r="AS46" s="497"/>
      <c r="AT46" s="496"/>
      <c r="AV46" s="1102" t="s">
        <v>355</v>
      </c>
      <c r="AW46" s="1103"/>
      <c r="AX46" s="493">
        <f>+AX35+AX36+AX41+AX42</f>
        <v>0</v>
      </c>
    </row>
    <row r="47" spans="1:50" ht="14.65" customHeight="1" thickBot="1" x14ac:dyDescent="0.2">
      <c r="A47" s="521"/>
      <c r="B47" s="1078"/>
      <c r="C47" s="1079"/>
      <c r="D47" s="520"/>
      <c r="E47" s="421"/>
      <c r="F47" s="420"/>
      <c r="G47" s="516"/>
      <c r="H47" s="515"/>
      <c r="I47" s="514"/>
      <c r="J47" s="513"/>
      <c r="K47" s="513"/>
      <c r="L47" s="498"/>
      <c r="M47" s="498"/>
      <c r="N47" s="498"/>
      <c r="O47" s="497"/>
      <c r="P47" s="1080"/>
      <c r="Q47" s="1081"/>
      <c r="R47" s="519">
        <f>+$D47*$P47</f>
        <v>0</v>
      </c>
      <c r="S47" s="508">
        <f>+$D47*$P47</f>
        <v>0</v>
      </c>
      <c r="T47" s="537">
        <f>+$R47</f>
        <v>0</v>
      </c>
      <c r="U47" s="537">
        <f>+$S47</f>
        <v>0</v>
      </c>
      <c r="V47" s="501"/>
      <c r="W47" s="501"/>
      <c r="X47" s="501"/>
      <c r="Y47" s="500"/>
      <c r="Z47" s="1080"/>
      <c r="AA47" s="1081"/>
      <c r="AB47" s="509">
        <f>+Z47*$D47</f>
        <v>0</v>
      </c>
      <c r="AC47" s="508">
        <f>+AA47*$D47</f>
        <v>0</v>
      </c>
      <c r="AD47" s="537">
        <f>+$AB47</f>
        <v>0</v>
      </c>
      <c r="AE47" s="537">
        <f>+$AC47</f>
        <v>0</v>
      </c>
      <c r="AF47" s="505"/>
      <c r="AG47" s="505"/>
      <c r="AH47" s="505"/>
      <c r="AI47" s="504"/>
      <c r="AJ47" s="503"/>
      <c r="AK47" s="502"/>
      <c r="AL47" s="501"/>
      <c r="AM47" s="500"/>
      <c r="AN47" s="499"/>
      <c r="AO47" s="499"/>
      <c r="AP47" s="499"/>
      <c r="AQ47" s="499"/>
      <c r="AR47" s="498"/>
      <c r="AS47" s="497"/>
      <c r="AT47" s="496"/>
      <c r="AV47" s="1108" t="s">
        <v>354</v>
      </c>
      <c r="AW47" s="1109"/>
      <c r="AX47" s="467">
        <f>+AX37+AX43</f>
        <v>0</v>
      </c>
    </row>
    <row r="48" spans="1:50" ht="14.65" customHeight="1" thickTop="1" thickBot="1" x14ac:dyDescent="0.2">
      <c r="A48" s="539" t="s">
        <v>129</v>
      </c>
      <c r="B48" s="1104"/>
      <c r="C48" s="1105"/>
      <c r="D48" s="538">
        <f>SUM(D46:D47)</f>
        <v>0</v>
      </c>
      <c r="E48" s="421"/>
      <c r="F48" s="420"/>
      <c r="G48" s="516"/>
      <c r="H48" s="515"/>
      <c r="I48" s="514"/>
      <c r="J48" s="513"/>
      <c r="K48" s="513"/>
      <c r="L48" s="498"/>
      <c r="M48" s="498"/>
      <c r="N48" s="498"/>
      <c r="O48" s="497"/>
      <c r="P48" s="1106"/>
      <c r="Q48" s="1107"/>
      <c r="R48" s="512">
        <f>SUM(R46:R47)</f>
        <v>0</v>
      </c>
      <c r="S48" s="511">
        <f>SUM(S46:S47)</f>
        <v>0</v>
      </c>
      <c r="T48" s="537">
        <f>+$R48</f>
        <v>0</v>
      </c>
      <c r="U48" s="537">
        <f>+$S48</f>
        <v>0</v>
      </c>
      <c r="V48" s="501"/>
      <c r="W48" s="501"/>
      <c r="X48" s="501"/>
      <c r="Y48" s="500"/>
      <c r="Z48" s="510"/>
      <c r="AA48" s="507"/>
      <c r="AB48" s="509">
        <f>SUM(AB46:AB47)</f>
        <v>0</v>
      </c>
      <c r="AC48" s="508">
        <f>SUM(AC46:AC47)</f>
        <v>0</v>
      </c>
      <c r="AD48" s="537">
        <f>+$AB48</f>
        <v>0</v>
      </c>
      <c r="AE48" s="537">
        <f>+$AC48</f>
        <v>0</v>
      </c>
      <c r="AF48" s="505"/>
      <c r="AG48" s="505"/>
      <c r="AH48" s="505"/>
      <c r="AI48" s="504"/>
      <c r="AJ48" s="503"/>
      <c r="AK48" s="502"/>
      <c r="AL48" s="501"/>
      <c r="AM48" s="500"/>
      <c r="AN48" s="499"/>
      <c r="AO48" s="499"/>
      <c r="AP48" s="499"/>
      <c r="AQ48" s="499"/>
      <c r="AR48" s="498"/>
      <c r="AS48" s="497"/>
      <c r="AT48" s="496"/>
      <c r="AV48" s="469" t="s">
        <v>354</v>
      </c>
      <c r="AW48" s="468"/>
      <c r="AX48" s="467">
        <f>+AT95</f>
        <v>0</v>
      </c>
    </row>
    <row r="49" spans="1:50" ht="14.65" customHeight="1" thickTop="1" thickBot="1" x14ac:dyDescent="0.2">
      <c r="A49" s="536" t="str">
        <f>+F5</f>
        <v>管理諸室</v>
      </c>
      <c r="B49" s="1110"/>
      <c r="C49" s="1111"/>
      <c r="D49" s="535"/>
      <c r="E49" s="525"/>
      <c r="F49" s="440"/>
      <c r="G49" s="338"/>
      <c r="H49" s="525"/>
      <c r="I49" s="338"/>
      <c r="J49" s="534"/>
      <c r="K49" s="533"/>
      <c r="L49" s="523"/>
      <c r="M49" s="523"/>
      <c r="N49" s="523"/>
      <c r="O49" s="394"/>
      <c r="P49" s="525"/>
      <c r="Q49" s="440"/>
      <c r="R49" s="440"/>
      <c r="S49" s="440"/>
      <c r="T49" s="534"/>
      <c r="U49" s="533"/>
      <c r="V49" s="532"/>
      <c r="W49" s="532"/>
      <c r="X49" s="532"/>
      <c r="Y49" s="531"/>
      <c r="Z49" s="530"/>
      <c r="AA49" s="529"/>
      <c r="AB49" s="529"/>
      <c r="AC49" s="529"/>
      <c r="AD49" s="528"/>
      <c r="AE49" s="527"/>
      <c r="AF49" s="527"/>
      <c r="AG49" s="527"/>
      <c r="AH49" s="527"/>
      <c r="AI49" s="526"/>
      <c r="AJ49" s="525"/>
      <c r="AK49" s="440"/>
      <c r="AL49" s="440"/>
      <c r="AM49" s="440"/>
      <c r="AN49" s="524"/>
      <c r="AO49" s="523"/>
      <c r="AP49" s="523"/>
      <c r="AQ49" s="523"/>
      <c r="AR49" s="523"/>
      <c r="AS49" s="394"/>
      <c r="AT49" s="522"/>
      <c r="AV49" s="1082" t="s">
        <v>108</v>
      </c>
      <c r="AW49" s="1083"/>
      <c r="AX49" s="460">
        <f>SUM(AX48:AX48)</f>
        <v>0</v>
      </c>
    </row>
    <row r="50" spans="1:50" ht="14.65" customHeight="1" x14ac:dyDescent="0.15">
      <c r="A50" s="521"/>
      <c r="B50" s="1078"/>
      <c r="C50" s="1079"/>
      <c r="D50" s="520"/>
      <c r="E50" s="421"/>
      <c r="F50" s="420"/>
      <c r="G50" s="516"/>
      <c r="H50" s="515"/>
      <c r="I50" s="514"/>
      <c r="J50" s="513"/>
      <c r="K50" s="513"/>
      <c r="L50" s="498"/>
      <c r="M50" s="498"/>
      <c r="N50" s="498"/>
      <c r="O50" s="497"/>
      <c r="P50" s="1080"/>
      <c r="Q50" s="1081"/>
      <c r="R50" s="519">
        <f>+$D50*$P50</f>
        <v>0</v>
      </c>
      <c r="S50" s="508">
        <f>+$D50*$P50</f>
        <v>0</v>
      </c>
      <c r="T50" s="502"/>
      <c r="U50" s="502"/>
      <c r="V50" s="506">
        <f>+$R50</f>
        <v>0</v>
      </c>
      <c r="W50" s="506">
        <f>+$S50</f>
        <v>0</v>
      </c>
      <c r="X50" s="501"/>
      <c r="Y50" s="500"/>
      <c r="Z50" s="1080"/>
      <c r="AA50" s="1081"/>
      <c r="AB50" s="509">
        <f>+Z50*$D50</f>
        <v>0</v>
      </c>
      <c r="AC50" s="508">
        <f>+AA50*$D50</f>
        <v>0</v>
      </c>
      <c r="AD50" s="507"/>
      <c r="AE50" s="507"/>
      <c r="AF50" s="506">
        <f>+$AB50</f>
        <v>0</v>
      </c>
      <c r="AG50" s="506">
        <f>+$AC50</f>
        <v>0</v>
      </c>
      <c r="AH50" s="505"/>
      <c r="AI50" s="504"/>
      <c r="AJ50" s="503"/>
      <c r="AK50" s="502"/>
      <c r="AL50" s="501"/>
      <c r="AM50" s="500"/>
      <c r="AN50" s="499"/>
      <c r="AO50" s="499"/>
      <c r="AP50" s="499"/>
      <c r="AQ50" s="499"/>
      <c r="AR50" s="498"/>
      <c r="AS50" s="497"/>
      <c r="AT50" s="496"/>
    </row>
    <row r="51" spans="1:50" ht="14.65" customHeight="1" thickBot="1" x14ac:dyDescent="0.2">
      <c r="A51" s="521"/>
      <c r="B51" s="1078"/>
      <c r="C51" s="1079"/>
      <c r="D51" s="520"/>
      <c r="E51" s="421"/>
      <c r="F51" s="420"/>
      <c r="G51" s="516"/>
      <c r="H51" s="515"/>
      <c r="I51" s="514"/>
      <c r="J51" s="513"/>
      <c r="K51" s="513"/>
      <c r="L51" s="498"/>
      <c r="M51" s="498"/>
      <c r="N51" s="498"/>
      <c r="O51" s="497"/>
      <c r="P51" s="1080"/>
      <c r="Q51" s="1081"/>
      <c r="R51" s="519">
        <f>+$D51*$P51</f>
        <v>0</v>
      </c>
      <c r="S51" s="508">
        <f>+$D51*$P51</f>
        <v>0</v>
      </c>
      <c r="T51" s="502"/>
      <c r="U51" s="502"/>
      <c r="V51" s="506">
        <f>+$R51</f>
        <v>0</v>
      </c>
      <c r="W51" s="506">
        <f>+$S51</f>
        <v>0</v>
      </c>
      <c r="X51" s="501"/>
      <c r="Y51" s="500"/>
      <c r="Z51" s="1080"/>
      <c r="AA51" s="1081"/>
      <c r="AB51" s="509">
        <f>+Z51*$D51</f>
        <v>0</v>
      </c>
      <c r="AC51" s="508">
        <f>+AA51*$D51</f>
        <v>0</v>
      </c>
      <c r="AD51" s="507"/>
      <c r="AE51" s="507"/>
      <c r="AF51" s="506">
        <f>+$AB51</f>
        <v>0</v>
      </c>
      <c r="AG51" s="506">
        <f>+$AC51</f>
        <v>0</v>
      </c>
      <c r="AH51" s="505"/>
      <c r="AI51" s="504"/>
      <c r="AJ51" s="503"/>
      <c r="AK51" s="502"/>
      <c r="AL51" s="501"/>
      <c r="AM51" s="500"/>
      <c r="AN51" s="499"/>
      <c r="AO51" s="499"/>
      <c r="AP51" s="499"/>
      <c r="AQ51" s="499"/>
      <c r="AR51" s="498"/>
      <c r="AS51" s="497"/>
      <c r="AT51" s="496"/>
      <c r="AV51" s="256" t="s">
        <v>361</v>
      </c>
    </row>
    <row r="52" spans="1:50" ht="14.65" customHeight="1" thickBot="1" x14ac:dyDescent="0.2">
      <c r="A52" s="518" t="s">
        <v>129</v>
      </c>
      <c r="B52" s="1104"/>
      <c r="C52" s="1105"/>
      <c r="D52" s="517">
        <f>SUM(D50:D51)</f>
        <v>0</v>
      </c>
      <c r="E52" s="421"/>
      <c r="F52" s="420"/>
      <c r="G52" s="516"/>
      <c r="H52" s="515"/>
      <c r="I52" s="514"/>
      <c r="J52" s="513"/>
      <c r="K52" s="513"/>
      <c r="L52" s="498"/>
      <c r="M52" s="498"/>
      <c r="N52" s="498"/>
      <c r="O52" s="497"/>
      <c r="P52" s="1106"/>
      <c r="Q52" s="1107"/>
      <c r="R52" s="512">
        <f>SUM(R50:R51)</f>
        <v>0</v>
      </c>
      <c r="S52" s="511">
        <f>SUM(S50:S51)</f>
        <v>0</v>
      </c>
      <c r="T52" s="502"/>
      <c r="U52" s="502"/>
      <c r="V52" s="506">
        <f>+$R52</f>
        <v>0</v>
      </c>
      <c r="W52" s="506">
        <f>+$S52</f>
        <v>0</v>
      </c>
      <c r="X52" s="501"/>
      <c r="Y52" s="500"/>
      <c r="Z52" s="510"/>
      <c r="AA52" s="507"/>
      <c r="AB52" s="509">
        <f>SUM(AB50:AB51)</f>
        <v>0</v>
      </c>
      <c r="AC52" s="508">
        <f>SUM(AC50:AC51)</f>
        <v>0</v>
      </c>
      <c r="AD52" s="507"/>
      <c r="AE52" s="507"/>
      <c r="AF52" s="506">
        <f>+$AB52</f>
        <v>0</v>
      </c>
      <c r="AG52" s="506">
        <f>+$AC52</f>
        <v>0</v>
      </c>
      <c r="AH52" s="505"/>
      <c r="AI52" s="504"/>
      <c r="AJ52" s="503"/>
      <c r="AK52" s="502"/>
      <c r="AL52" s="501"/>
      <c r="AM52" s="500"/>
      <c r="AN52" s="499"/>
      <c r="AO52" s="499"/>
      <c r="AP52" s="499"/>
      <c r="AQ52" s="499"/>
      <c r="AR52" s="498"/>
      <c r="AS52" s="497"/>
      <c r="AT52" s="496"/>
      <c r="AV52" s="495" t="s">
        <v>355</v>
      </c>
      <c r="AW52" s="494"/>
      <c r="AX52" s="493">
        <f>+AT94</f>
        <v>0</v>
      </c>
    </row>
    <row r="53" spans="1:50" ht="14.65" customHeight="1" thickTop="1" thickBot="1" x14ac:dyDescent="0.2">
      <c r="A53" s="492" t="s">
        <v>28</v>
      </c>
      <c r="B53" s="477"/>
      <c r="C53" s="476"/>
      <c r="D53" s="491"/>
      <c r="E53" s="477"/>
      <c r="F53" s="491"/>
      <c r="G53" s="490"/>
      <c r="H53" s="477"/>
      <c r="I53" s="490"/>
      <c r="J53" s="489">
        <f t="shared" ref="J53:O53" si="56">+J19+J31+J37+J43</f>
        <v>0</v>
      </c>
      <c r="K53" s="489">
        <f t="shared" si="56"/>
        <v>0</v>
      </c>
      <c r="L53" s="488">
        <f t="shared" si="56"/>
        <v>0</v>
      </c>
      <c r="M53" s="488">
        <f t="shared" si="56"/>
        <v>0</v>
      </c>
      <c r="N53" s="487">
        <f t="shared" si="56"/>
        <v>0</v>
      </c>
      <c r="O53" s="486">
        <f t="shared" si="56"/>
        <v>0</v>
      </c>
      <c r="P53" s="477"/>
      <c r="Q53" s="476"/>
      <c r="R53" s="483">
        <f t="shared" ref="R53:Y53" si="57">+R19+R31+R37+R43+R48+R52</f>
        <v>0</v>
      </c>
      <c r="S53" s="482">
        <f t="shared" si="57"/>
        <v>0</v>
      </c>
      <c r="T53" s="481">
        <f t="shared" si="57"/>
        <v>0</v>
      </c>
      <c r="U53" s="481">
        <f t="shared" si="57"/>
        <v>0</v>
      </c>
      <c r="V53" s="480">
        <f t="shared" si="57"/>
        <v>0</v>
      </c>
      <c r="W53" s="480">
        <f t="shared" si="57"/>
        <v>0</v>
      </c>
      <c r="X53" s="479">
        <f t="shared" si="57"/>
        <v>0</v>
      </c>
      <c r="Y53" s="478">
        <f t="shared" si="57"/>
        <v>0</v>
      </c>
      <c r="Z53" s="485"/>
      <c r="AA53" s="484"/>
      <c r="AB53" s="483">
        <f t="shared" ref="AB53:AI53" si="58">+AB19+AB31+AB37+AB43+AB48+AB52</f>
        <v>0</v>
      </c>
      <c r="AC53" s="482">
        <f t="shared" si="58"/>
        <v>0</v>
      </c>
      <c r="AD53" s="481">
        <f t="shared" si="58"/>
        <v>0</v>
      </c>
      <c r="AE53" s="481">
        <f t="shared" si="58"/>
        <v>0</v>
      </c>
      <c r="AF53" s="480">
        <f t="shared" si="58"/>
        <v>0</v>
      </c>
      <c r="AG53" s="480">
        <f t="shared" si="58"/>
        <v>0</v>
      </c>
      <c r="AH53" s="479">
        <f t="shared" si="58"/>
        <v>0</v>
      </c>
      <c r="AI53" s="478">
        <f t="shared" si="58"/>
        <v>0</v>
      </c>
      <c r="AJ53" s="477"/>
      <c r="AK53" s="476"/>
      <c r="AL53" s="475">
        <f t="shared" ref="AL53:AS53" si="59">+AL19</f>
        <v>0</v>
      </c>
      <c r="AM53" s="474">
        <f t="shared" si="59"/>
        <v>0</v>
      </c>
      <c r="AN53" s="473">
        <f t="shared" si="59"/>
        <v>0</v>
      </c>
      <c r="AO53" s="473">
        <f t="shared" si="59"/>
        <v>0</v>
      </c>
      <c r="AP53" s="473">
        <f t="shared" si="59"/>
        <v>0</v>
      </c>
      <c r="AQ53" s="473">
        <f t="shared" si="59"/>
        <v>0</v>
      </c>
      <c r="AR53" s="472">
        <f t="shared" si="59"/>
        <v>0</v>
      </c>
      <c r="AS53" s="471">
        <f t="shared" si="59"/>
        <v>0</v>
      </c>
      <c r="AT53" s="470"/>
      <c r="AV53" s="469" t="s">
        <v>354</v>
      </c>
      <c r="AW53" s="468"/>
      <c r="AX53" s="467">
        <f>+AT95</f>
        <v>0</v>
      </c>
    </row>
    <row r="54" spans="1:50" ht="14.65" customHeight="1" thickTop="1" thickBot="1" x14ac:dyDescent="0.2">
      <c r="A54" s="466" t="s">
        <v>130</v>
      </c>
      <c r="B54" s="465">
        <f>MAX(R53:S53)</f>
        <v>0</v>
      </c>
      <c r="C54" s="464" t="s">
        <v>131</v>
      </c>
      <c r="D54" s="462"/>
      <c r="E54" s="169"/>
      <c r="F54" s="169"/>
      <c r="G54" s="169" t="s">
        <v>360</v>
      </c>
      <c r="H54" s="462"/>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3"/>
      <c r="AG54" s="463"/>
      <c r="AH54" s="463"/>
      <c r="AI54" s="463"/>
      <c r="AJ54" s="463"/>
      <c r="AK54" s="463"/>
      <c r="AL54" s="463"/>
      <c r="AM54" s="463"/>
      <c r="AN54" s="463"/>
      <c r="AO54" s="463"/>
      <c r="AP54" s="462"/>
      <c r="AQ54" s="462"/>
      <c r="AR54" s="462"/>
      <c r="AS54" s="462"/>
      <c r="AT54" s="461"/>
      <c r="AV54" s="1082" t="s">
        <v>108</v>
      </c>
      <c r="AW54" s="1083"/>
      <c r="AX54" s="460">
        <f>SUM(AX52:AX53)</f>
        <v>0</v>
      </c>
    </row>
    <row r="55" spans="1:50" ht="14.65" customHeight="1" x14ac:dyDescent="0.15">
      <c r="A55" s="427" t="s">
        <v>359</v>
      </c>
      <c r="B55" s="459"/>
      <c r="C55" s="257"/>
      <c r="D55" s="258"/>
      <c r="E55" s="4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457"/>
      <c r="AF55" s="457"/>
      <c r="AG55" s="457"/>
      <c r="AH55" s="457"/>
      <c r="AI55" s="457"/>
      <c r="AJ55" s="457"/>
      <c r="AK55" s="457"/>
      <c r="AL55" s="457"/>
      <c r="AM55" s="258"/>
      <c r="AN55" s="258"/>
      <c r="AO55" s="258"/>
      <c r="AP55" s="258"/>
      <c r="AQ55" s="258"/>
      <c r="AR55" s="258"/>
      <c r="AS55" s="258"/>
    </row>
    <row r="56" spans="1:50" ht="14.65" customHeight="1" x14ac:dyDescent="0.15">
      <c r="A56" s="427" t="s">
        <v>358</v>
      </c>
      <c r="B56" s="459"/>
      <c r="C56" s="257"/>
      <c r="D56" s="258"/>
      <c r="E56" s="4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457"/>
      <c r="AF56" s="457"/>
      <c r="AG56" s="457"/>
      <c r="AH56" s="457"/>
      <c r="AI56" s="457"/>
      <c r="AJ56" s="457"/>
      <c r="AK56" s="457"/>
      <c r="AL56" s="457"/>
      <c r="AM56" s="258"/>
      <c r="AN56" s="258"/>
      <c r="AO56" s="258"/>
      <c r="AP56" s="258"/>
      <c r="AQ56" s="258"/>
      <c r="AR56" s="258"/>
      <c r="AS56" s="258"/>
    </row>
    <row r="57" spans="1:50" ht="14.65" customHeight="1" x14ac:dyDescent="0.15">
      <c r="A57" s="427" t="s">
        <v>357</v>
      </c>
      <c r="B57" s="459"/>
      <c r="C57" s="257"/>
      <c r="D57" s="258"/>
      <c r="E57" s="4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457"/>
      <c r="AF57" s="457"/>
      <c r="AG57" s="457"/>
      <c r="AH57" s="457"/>
      <c r="AI57" s="457"/>
      <c r="AJ57" s="457"/>
      <c r="AK57" s="457"/>
      <c r="AL57" s="457"/>
      <c r="AM57" s="258"/>
      <c r="AN57" s="258"/>
      <c r="AO57" s="258"/>
      <c r="AP57" s="258"/>
      <c r="AQ57" s="258"/>
      <c r="AR57" s="258"/>
      <c r="AS57" s="258"/>
    </row>
    <row r="58" spans="1:50" ht="14.65" customHeight="1" x14ac:dyDescent="0.15">
      <c r="A58" s="427" t="s">
        <v>356</v>
      </c>
      <c r="B58" s="459"/>
      <c r="C58" s="257"/>
      <c r="D58" s="258"/>
      <c r="E58" s="4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457"/>
      <c r="AF58" s="457"/>
      <c r="AG58" s="457"/>
      <c r="AH58" s="457"/>
      <c r="AI58" s="457"/>
      <c r="AJ58" s="457"/>
      <c r="AK58" s="457"/>
      <c r="AL58" s="457"/>
      <c r="AM58" s="258"/>
      <c r="AN58" s="258"/>
      <c r="AO58" s="258"/>
      <c r="AP58" s="258"/>
      <c r="AQ58" s="258"/>
      <c r="AR58" s="258"/>
      <c r="AS58" s="258"/>
    </row>
    <row r="59" spans="1:50" ht="14.65" customHeight="1" thickBot="1" x14ac:dyDescent="0.2">
      <c r="A59" s="256" t="s">
        <v>132</v>
      </c>
    </row>
    <row r="60" spans="1:50" ht="14.65" customHeight="1" thickBot="1" x14ac:dyDescent="0.2">
      <c r="A60" s="1054"/>
      <c r="B60" s="1055"/>
      <c r="C60" s="1056"/>
      <c r="D60" s="1062" t="str">
        <f>+E5</f>
        <v>保育室</v>
      </c>
      <c r="E60" s="1063"/>
      <c r="F60" s="1063"/>
      <c r="G60" s="1063"/>
      <c r="H60" s="1063"/>
      <c r="I60" s="1063"/>
      <c r="J60" s="1063"/>
      <c r="K60" s="1063"/>
      <c r="L60" s="1063"/>
      <c r="M60" s="1063"/>
      <c r="N60" s="1063"/>
      <c r="O60" s="1063"/>
      <c r="P60" s="1063"/>
      <c r="Q60" s="1064"/>
      <c r="R60" s="1065" t="str">
        <f>+L5</f>
        <v>管理諸室</v>
      </c>
      <c r="S60" s="1066"/>
      <c r="T60" s="1066"/>
      <c r="U60" s="1066"/>
      <c r="V60" s="1066"/>
      <c r="W60" s="1066"/>
      <c r="X60" s="1066"/>
      <c r="Y60" s="1066"/>
      <c r="Z60" s="1066"/>
      <c r="AA60" s="1066"/>
      <c r="AB60" s="1066"/>
      <c r="AC60" s="1066"/>
      <c r="AD60" s="1066"/>
      <c r="AE60" s="1067"/>
      <c r="AF60" s="1068" t="str">
        <f>+N5</f>
        <v>給食室</v>
      </c>
      <c r="AG60" s="1069"/>
      <c r="AH60" s="1069"/>
      <c r="AI60" s="1069"/>
      <c r="AJ60" s="1069"/>
      <c r="AK60" s="1069"/>
      <c r="AL60" s="1069"/>
      <c r="AM60" s="1069"/>
      <c r="AN60" s="1069"/>
      <c r="AO60" s="1069"/>
      <c r="AP60" s="1069"/>
      <c r="AQ60" s="1069"/>
      <c r="AR60" s="1069"/>
      <c r="AS60" s="1070"/>
      <c r="AT60" s="1071" t="s">
        <v>28</v>
      </c>
      <c r="AU60" s="1056"/>
      <c r="AV60" s="1071" t="s">
        <v>120</v>
      </c>
      <c r="AW60" s="1055"/>
      <c r="AX60" s="1056"/>
    </row>
    <row r="61" spans="1:50" ht="14.65" customHeight="1" thickTop="1" x14ac:dyDescent="0.15">
      <c r="A61" s="1057"/>
      <c r="B61" s="1058"/>
      <c r="C61" s="1059"/>
      <c r="D61" s="1084" t="s">
        <v>355</v>
      </c>
      <c r="E61" s="1084"/>
      <c r="F61" s="1084"/>
      <c r="G61" s="1085"/>
      <c r="H61" s="1086" t="s">
        <v>354</v>
      </c>
      <c r="I61" s="1087"/>
      <c r="J61" s="1087"/>
      <c r="K61" s="1088"/>
      <c r="L61" s="1086" t="s">
        <v>330</v>
      </c>
      <c r="M61" s="1087"/>
      <c r="N61" s="1087"/>
      <c r="O61" s="1088"/>
      <c r="P61" s="1089" t="s">
        <v>108</v>
      </c>
      <c r="Q61" s="1090"/>
      <c r="R61" s="1047" t="s">
        <v>355</v>
      </c>
      <c r="S61" s="1048"/>
      <c r="T61" s="1048"/>
      <c r="U61" s="1049"/>
      <c r="V61" s="1047" t="s">
        <v>354</v>
      </c>
      <c r="W61" s="1048"/>
      <c r="X61" s="1048"/>
      <c r="Y61" s="1049"/>
      <c r="Z61" s="1047" t="s">
        <v>330</v>
      </c>
      <c r="AA61" s="1048"/>
      <c r="AB61" s="1048"/>
      <c r="AC61" s="1049"/>
      <c r="AD61" s="1050" t="s">
        <v>108</v>
      </c>
      <c r="AE61" s="1051"/>
      <c r="AF61" s="1093" t="s">
        <v>355</v>
      </c>
      <c r="AG61" s="1094"/>
      <c r="AH61" s="1094"/>
      <c r="AI61" s="1095"/>
      <c r="AJ61" s="1096" t="s">
        <v>354</v>
      </c>
      <c r="AK61" s="1097"/>
      <c r="AL61" s="1097"/>
      <c r="AM61" s="1098"/>
      <c r="AN61" s="1096" t="s">
        <v>330</v>
      </c>
      <c r="AO61" s="1097"/>
      <c r="AP61" s="1097"/>
      <c r="AQ61" s="1098"/>
      <c r="AR61" s="1074" t="s">
        <v>108</v>
      </c>
      <c r="AS61" s="1075"/>
      <c r="AT61" s="1072"/>
      <c r="AU61" s="1059"/>
      <c r="AV61" s="1072"/>
      <c r="AW61" s="1058"/>
      <c r="AX61" s="1059"/>
    </row>
    <row r="62" spans="1:50" ht="14.65" customHeight="1" thickBot="1" x14ac:dyDescent="0.2">
      <c r="A62" s="971"/>
      <c r="B62" s="1060"/>
      <c r="C62" s="1061"/>
      <c r="D62" s="456" t="s">
        <v>134</v>
      </c>
      <c r="E62" s="453" t="s">
        <v>135</v>
      </c>
      <c r="F62" s="453" t="s">
        <v>136</v>
      </c>
      <c r="G62" s="455" t="s">
        <v>137</v>
      </c>
      <c r="H62" s="453" t="s">
        <v>138</v>
      </c>
      <c r="I62" s="453" t="s">
        <v>139</v>
      </c>
      <c r="J62" s="453" t="s">
        <v>140</v>
      </c>
      <c r="K62" s="455" t="s">
        <v>141</v>
      </c>
      <c r="L62" s="454" t="s">
        <v>142</v>
      </c>
      <c r="M62" s="453" t="s">
        <v>143</v>
      </c>
      <c r="N62" s="453" t="s">
        <v>144</v>
      </c>
      <c r="O62" s="453" t="s">
        <v>145</v>
      </c>
      <c r="P62" s="1091"/>
      <c r="Q62" s="1092"/>
      <c r="R62" s="451" t="s">
        <v>134</v>
      </c>
      <c r="S62" s="450" t="s">
        <v>135</v>
      </c>
      <c r="T62" s="450" t="s">
        <v>136</v>
      </c>
      <c r="U62" s="452" t="s">
        <v>137</v>
      </c>
      <c r="V62" s="450" t="s">
        <v>138</v>
      </c>
      <c r="W62" s="450" t="s">
        <v>139</v>
      </c>
      <c r="X62" s="450" t="s">
        <v>140</v>
      </c>
      <c r="Y62" s="452" t="s">
        <v>141</v>
      </c>
      <c r="Z62" s="451" t="s">
        <v>142</v>
      </c>
      <c r="AA62" s="450" t="s">
        <v>143</v>
      </c>
      <c r="AB62" s="450" t="s">
        <v>144</v>
      </c>
      <c r="AC62" s="450" t="s">
        <v>145</v>
      </c>
      <c r="AD62" s="1052"/>
      <c r="AE62" s="1053"/>
      <c r="AF62" s="448" t="s">
        <v>134</v>
      </c>
      <c r="AG62" s="447" t="s">
        <v>135</v>
      </c>
      <c r="AH62" s="447" t="s">
        <v>136</v>
      </c>
      <c r="AI62" s="449" t="s">
        <v>137</v>
      </c>
      <c r="AJ62" s="447" t="s">
        <v>138</v>
      </c>
      <c r="AK62" s="447" t="s">
        <v>139</v>
      </c>
      <c r="AL62" s="447" t="s">
        <v>140</v>
      </c>
      <c r="AM62" s="449" t="s">
        <v>141</v>
      </c>
      <c r="AN62" s="448" t="s">
        <v>142</v>
      </c>
      <c r="AO62" s="447" t="s">
        <v>143</v>
      </c>
      <c r="AP62" s="447" t="s">
        <v>144</v>
      </c>
      <c r="AQ62" s="447" t="s">
        <v>145</v>
      </c>
      <c r="AR62" s="1076"/>
      <c r="AS62" s="1077"/>
      <c r="AT62" s="1073"/>
      <c r="AU62" s="1061"/>
      <c r="AV62" s="1073"/>
      <c r="AW62" s="1060"/>
      <c r="AX62" s="1061"/>
    </row>
    <row r="63" spans="1:50" ht="14.65" customHeight="1" thickTop="1" x14ac:dyDescent="0.15">
      <c r="A63" s="1043" t="s">
        <v>353</v>
      </c>
      <c r="B63" s="289" t="s">
        <v>122</v>
      </c>
      <c r="C63" s="303" t="s">
        <v>392</v>
      </c>
      <c r="D63" s="1044"/>
      <c r="E63" s="1045"/>
      <c r="F63" s="1045"/>
      <c r="G63" s="1046"/>
      <c r="H63" s="446"/>
      <c r="I63" s="446"/>
      <c r="J63" s="446"/>
      <c r="K63" s="445"/>
      <c r="L63" s="444"/>
      <c r="M63" s="443"/>
      <c r="N63" s="443"/>
      <c r="O63" s="443"/>
      <c r="P63" s="442"/>
      <c r="Q63" s="441"/>
      <c r="R63" s="1044"/>
      <c r="S63" s="1045"/>
      <c r="T63" s="1045"/>
      <c r="U63" s="1046"/>
      <c r="V63" s="446"/>
      <c r="W63" s="446"/>
      <c r="X63" s="446"/>
      <c r="Y63" s="445"/>
      <c r="Z63" s="444"/>
      <c r="AA63" s="443"/>
      <c r="AB63" s="443"/>
      <c r="AC63" s="443"/>
      <c r="AD63" s="442"/>
      <c r="AE63" s="441"/>
      <c r="AF63" s="1044"/>
      <c r="AG63" s="1045"/>
      <c r="AH63" s="1045"/>
      <c r="AI63" s="1046"/>
      <c r="AJ63" s="446"/>
      <c r="AK63" s="446"/>
      <c r="AL63" s="446"/>
      <c r="AM63" s="445"/>
      <c r="AN63" s="444"/>
      <c r="AO63" s="443"/>
      <c r="AP63" s="443"/>
      <c r="AQ63" s="443"/>
      <c r="AR63" s="442"/>
      <c r="AS63" s="441"/>
      <c r="AT63" s="442"/>
      <c r="AU63" s="441"/>
      <c r="AV63" s="1031" t="s">
        <v>352</v>
      </c>
      <c r="AW63" s="1032"/>
      <c r="AX63" s="1033"/>
    </row>
    <row r="64" spans="1:50" ht="14.65" customHeight="1" x14ac:dyDescent="0.15">
      <c r="A64" s="1006"/>
      <c r="B64" s="440" t="s">
        <v>123</v>
      </c>
      <c r="C64" s="370" t="s">
        <v>392</v>
      </c>
      <c r="D64" s="1034"/>
      <c r="E64" s="1035"/>
      <c r="F64" s="1035"/>
      <c r="G64" s="1036"/>
      <c r="H64" s="1037"/>
      <c r="I64" s="1038"/>
      <c r="J64" s="1038"/>
      <c r="K64" s="1039"/>
      <c r="L64" s="439"/>
      <c r="M64" s="438"/>
      <c r="N64" s="438"/>
      <c r="O64" s="438"/>
      <c r="P64" s="336"/>
      <c r="Q64" s="335"/>
      <c r="R64" s="1034"/>
      <c r="S64" s="1035"/>
      <c r="T64" s="1035"/>
      <c r="U64" s="1036"/>
      <c r="V64" s="1037"/>
      <c r="W64" s="1038"/>
      <c r="X64" s="1038"/>
      <c r="Y64" s="1039"/>
      <c r="Z64" s="439"/>
      <c r="AA64" s="438"/>
      <c r="AB64" s="438"/>
      <c r="AC64" s="438"/>
      <c r="AD64" s="336"/>
      <c r="AE64" s="335"/>
      <c r="AF64" s="1034"/>
      <c r="AG64" s="1035"/>
      <c r="AH64" s="1035"/>
      <c r="AI64" s="1036"/>
      <c r="AJ64" s="1037"/>
      <c r="AK64" s="1038"/>
      <c r="AL64" s="1038"/>
      <c r="AM64" s="1039"/>
      <c r="AN64" s="439"/>
      <c r="AO64" s="438"/>
      <c r="AP64" s="438"/>
      <c r="AQ64" s="438"/>
      <c r="AR64" s="336"/>
      <c r="AS64" s="335"/>
      <c r="AT64" s="336"/>
      <c r="AU64" s="335"/>
      <c r="AV64" s="1040" t="s">
        <v>350</v>
      </c>
      <c r="AW64" s="1041"/>
      <c r="AX64" s="1042"/>
    </row>
    <row r="65" spans="1:55" ht="14.65" customHeight="1" x14ac:dyDescent="0.15">
      <c r="A65" s="999" t="s">
        <v>146</v>
      </c>
      <c r="B65" s="437" t="s">
        <v>349</v>
      </c>
      <c r="C65" s="364" t="s">
        <v>348</v>
      </c>
      <c r="D65" s="436">
        <v>17</v>
      </c>
      <c r="E65" s="435">
        <v>16</v>
      </c>
      <c r="F65" s="435">
        <v>5</v>
      </c>
      <c r="G65" s="434">
        <v>18</v>
      </c>
      <c r="H65" s="435">
        <v>15</v>
      </c>
      <c r="I65" s="435">
        <v>16</v>
      </c>
      <c r="J65" s="435">
        <v>20</v>
      </c>
      <c r="K65" s="434">
        <v>16</v>
      </c>
      <c r="L65" s="432"/>
      <c r="M65" s="431"/>
      <c r="N65" s="431"/>
      <c r="O65" s="431"/>
      <c r="P65" s="430"/>
      <c r="Q65" s="429"/>
      <c r="R65" s="436">
        <v>17</v>
      </c>
      <c r="S65" s="435">
        <v>20</v>
      </c>
      <c r="T65" s="435">
        <v>23</v>
      </c>
      <c r="U65" s="434">
        <v>18</v>
      </c>
      <c r="V65" s="435">
        <v>19</v>
      </c>
      <c r="W65" s="435">
        <v>18</v>
      </c>
      <c r="X65" s="435">
        <v>20</v>
      </c>
      <c r="Y65" s="434">
        <v>18</v>
      </c>
      <c r="Z65" s="432"/>
      <c r="AA65" s="431"/>
      <c r="AB65" s="431"/>
      <c r="AC65" s="431"/>
      <c r="AD65" s="430"/>
      <c r="AE65" s="429"/>
      <c r="AF65" s="436">
        <v>17</v>
      </c>
      <c r="AG65" s="435">
        <v>16</v>
      </c>
      <c r="AH65" s="435">
        <v>5</v>
      </c>
      <c r="AI65" s="434">
        <v>18</v>
      </c>
      <c r="AJ65" s="435">
        <v>15</v>
      </c>
      <c r="AK65" s="435">
        <v>16</v>
      </c>
      <c r="AL65" s="435">
        <v>20</v>
      </c>
      <c r="AM65" s="434">
        <v>16</v>
      </c>
      <c r="AN65" s="432"/>
      <c r="AO65" s="431"/>
      <c r="AP65" s="431"/>
      <c r="AQ65" s="431"/>
      <c r="AR65" s="430"/>
      <c r="AS65" s="429"/>
      <c r="AT65" s="430"/>
      <c r="AU65" s="429"/>
      <c r="AV65" s="428"/>
      <c r="AW65" s="427"/>
      <c r="AX65" s="426"/>
    </row>
    <row r="66" spans="1:55" ht="14.65" customHeight="1" x14ac:dyDescent="0.15">
      <c r="A66" s="1026"/>
      <c r="B66" s="433" t="s">
        <v>347</v>
      </c>
      <c r="C66" s="370" t="s">
        <v>346</v>
      </c>
      <c r="D66" s="1028">
        <v>5.5</v>
      </c>
      <c r="E66" s="1029"/>
      <c r="F66" s="1029"/>
      <c r="G66" s="1030"/>
      <c r="H66" s="1028">
        <v>5.5</v>
      </c>
      <c r="I66" s="1029"/>
      <c r="J66" s="1029"/>
      <c r="K66" s="1030"/>
      <c r="L66" s="432"/>
      <c r="M66" s="431"/>
      <c r="N66" s="431"/>
      <c r="O66" s="431"/>
      <c r="P66" s="430"/>
      <c r="Q66" s="429"/>
      <c r="R66" s="1028">
        <v>10</v>
      </c>
      <c r="S66" s="1029"/>
      <c r="T66" s="1029"/>
      <c r="U66" s="1030"/>
      <c r="V66" s="1028">
        <v>10</v>
      </c>
      <c r="W66" s="1029"/>
      <c r="X66" s="1029"/>
      <c r="Y66" s="1030"/>
      <c r="Z66" s="432"/>
      <c r="AA66" s="431"/>
      <c r="AB66" s="431"/>
      <c r="AC66" s="431"/>
      <c r="AD66" s="430"/>
      <c r="AE66" s="429"/>
      <c r="AF66" s="1028">
        <v>8.5</v>
      </c>
      <c r="AG66" s="1029"/>
      <c r="AH66" s="1029"/>
      <c r="AI66" s="1030"/>
      <c r="AJ66" s="1028">
        <v>8.5</v>
      </c>
      <c r="AK66" s="1029"/>
      <c r="AL66" s="1029"/>
      <c r="AM66" s="1030"/>
      <c r="AN66" s="432"/>
      <c r="AO66" s="431"/>
      <c r="AP66" s="431"/>
      <c r="AQ66" s="431"/>
      <c r="AR66" s="430"/>
      <c r="AS66" s="429"/>
      <c r="AT66" s="430"/>
      <c r="AU66" s="429"/>
      <c r="AV66" s="428"/>
      <c r="AW66" s="427"/>
      <c r="AX66" s="426"/>
    </row>
    <row r="67" spans="1:55" ht="14.65" customHeight="1" x14ac:dyDescent="0.15">
      <c r="A67" s="1026"/>
      <c r="B67" s="1002" t="s">
        <v>122</v>
      </c>
      <c r="C67" s="364" t="s">
        <v>133</v>
      </c>
      <c r="D67" s="360"/>
      <c r="E67" s="405">
        <f>+E65*$D$66</f>
        <v>88</v>
      </c>
      <c r="F67" s="405">
        <f>+F65*$D$66</f>
        <v>27.5</v>
      </c>
      <c r="G67" s="404">
        <f>+G65*$D$66</f>
        <v>99</v>
      </c>
      <c r="H67" s="359"/>
      <c r="I67" s="359"/>
      <c r="J67" s="359"/>
      <c r="K67" s="358"/>
      <c r="L67" s="359"/>
      <c r="M67" s="359"/>
      <c r="N67" s="359"/>
      <c r="O67" s="359"/>
      <c r="P67" s="356">
        <f>SUM(D67:O67)</f>
        <v>214.5</v>
      </c>
      <c r="Q67" s="1004">
        <f>+SUM(P67:P68)</f>
        <v>308</v>
      </c>
      <c r="R67" s="360"/>
      <c r="S67" s="405">
        <f>+S65*$R$66</f>
        <v>200</v>
      </c>
      <c r="T67" s="405">
        <f>+T65*$R$66</f>
        <v>230</v>
      </c>
      <c r="U67" s="404">
        <f>+U65*$R$66</f>
        <v>180</v>
      </c>
      <c r="V67" s="359"/>
      <c r="W67" s="359"/>
      <c r="X67" s="359"/>
      <c r="Y67" s="358"/>
      <c r="Z67" s="359"/>
      <c r="AA67" s="359"/>
      <c r="AB67" s="359"/>
      <c r="AC67" s="359"/>
      <c r="AD67" s="356">
        <f>SUM(R67:AC67)</f>
        <v>610</v>
      </c>
      <c r="AE67" s="1004">
        <f>+SUM(AD67:AD68)</f>
        <v>780</v>
      </c>
      <c r="AF67" s="360"/>
      <c r="AG67" s="405">
        <f>+AG65*$AF$66</f>
        <v>136</v>
      </c>
      <c r="AH67" s="405">
        <f>+AH65*$AF$66</f>
        <v>42.5</v>
      </c>
      <c r="AI67" s="404">
        <f>+AI65*$AF$66</f>
        <v>153</v>
      </c>
      <c r="AJ67" s="359"/>
      <c r="AK67" s="359"/>
      <c r="AL67" s="359"/>
      <c r="AM67" s="358"/>
      <c r="AN67" s="359"/>
      <c r="AO67" s="359"/>
      <c r="AP67" s="359"/>
      <c r="AQ67" s="359"/>
      <c r="AR67" s="356">
        <f>SUM(AF67:AQ67)</f>
        <v>331.5</v>
      </c>
      <c r="AS67" s="1004">
        <f>+SUM(AR67:AR68)</f>
        <v>476</v>
      </c>
      <c r="AT67" s="399"/>
      <c r="AU67" s="1017"/>
      <c r="AV67" s="170"/>
      <c r="AW67" s="384"/>
      <c r="AX67" s="364"/>
    </row>
    <row r="68" spans="1:55" ht="14.65" customHeight="1" x14ac:dyDescent="0.15">
      <c r="A68" s="1026"/>
      <c r="B68" s="1003"/>
      <c r="C68" s="285" t="s">
        <v>147</v>
      </c>
      <c r="D68" s="398">
        <f>+D65*D66</f>
        <v>93.5</v>
      </c>
      <c r="E68" s="329"/>
      <c r="F68" s="329"/>
      <c r="G68" s="352"/>
      <c r="H68" s="329"/>
      <c r="I68" s="329"/>
      <c r="J68" s="329"/>
      <c r="K68" s="352"/>
      <c r="L68" s="329"/>
      <c r="M68" s="329"/>
      <c r="N68" s="329"/>
      <c r="O68" s="329"/>
      <c r="P68" s="350">
        <f>SUM(D68:O68)</f>
        <v>93.5</v>
      </c>
      <c r="Q68" s="1005"/>
      <c r="R68" s="398">
        <f>+R65*R66</f>
        <v>170</v>
      </c>
      <c r="S68" s="329"/>
      <c r="T68" s="329"/>
      <c r="U68" s="352"/>
      <c r="V68" s="329"/>
      <c r="W68" s="329"/>
      <c r="X68" s="329"/>
      <c r="Y68" s="352"/>
      <c r="Z68" s="329"/>
      <c r="AA68" s="329"/>
      <c r="AB68" s="329"/>
      <c r="AC68" s="329"/>
      <c r="AD68" s="350">
        <f>SUM(R68:AC68)</f>
        <v>170</v>
      </c>
      <c r="AE68" s="1005"/>
      <c r="AF68" s="398">
        <f>+AF65*AF66</f>
        <v>144.5</v>
      </c>
      <c r="AG68" s="329"/>
      <c r="AH68" s="329"/>
      <c r="AI68" s="352"/>
      <c r="AJ68" s="329"/>
      <c r="AK68" s="329"/>
      <c r="AL68" s="329"/>
      <c r="AM68" s="352"/>
      <c r="AN68" s="329"/>
      <c r="AO68" s="329"/>
      <c r="AP68" s="329"/>
      <c r="AQ68" s="329"/>
      <c r="AR68" s="350">
        <f>SUM(AF68:AQ68)</f>
        <v>144.5</v>
      </c>
      <c r="AS68" s="1005"/>
      <c r="AT68" s="396"/>
      <c r="AU68" s="1018"/>
      <c r="AV68" s="349"/>
      <c r="AW68" s="269"/>
      <c r="AX68" s="272"/>
    </row>
    <row r="69" spans="1:55" ht="14.65" customHeight="1" x14ac:dyDescent="0.15">
      <c r="A69" s="1027"/>
      <c r="B69" s="381" t="s">
        <v>123</v>
      </c>
      <c r="C69" s="338" t="s">
        <v>147</v>
      </c>
      <c r="D69" s="380"/>
      <c r="E69" s="379"/>
      <c r="F69" s="379"/>
      <c r="G69" s="378"/>
      <c r="H69" s="395">
        <f>+H65*$H$66</f>
        <v>82.5</v>
      </c>
      <c r="I69" s="395">
        <f>+I65*$H$66</f>
        <v>88</v>
      </c>
      <c r="J69" s="395">
        <f>+J65*$H$66</f>
        <v>110</v>
      </c>
      <c r="K69" s="394">
        <f>+K65*$H$66</f>
        <v>88</v>
      </c>
      <c r="L69" s="380"/>
      <c r="M69" s="379"/>
      <c r="N69" s="379"/>
      <c r="O69" s="379"/>
      <c r="P69" s="374"/>
      <c r="Q69" s="373">
        <f>+SUM(D69:O69)</f>
        <v>368.5</v>
      </c>
      <c r="R69" s="380"/>
      <c r="S69" s="379"/>
      <c r="T69" s="379"/>
      <c r="U69" s="378"/>
      <c r="V69" s="395">
        <f>+V65*$V$66</f>
        <v>190</v>
      </c>
      <c r="W69" s="395">
        <f>+W65*$V$66</f>
        <v>180</v>
      </c>
      <c r="X69" s="395">
        <f>+X65*$V$66</f>
        <v>200</v>
      </c>
      <c r="Y69" s="394">
        <f>+Y65*$V$66</f>
        <v>180</v>
      </c>
      <c r="Z69" s="380"/>
      <c r="AA69" s="379"/>
      <c r="AB69" s="379"/>
      <c r="AC69" s="379"/>
      <c r="AD69" s="374"/>
      <c r="AE69" s="373">
        <f>+SUM(R69:AC69)</f>
        <v>750</v>
      </c>
      <c r="AF69" s="380"/>
      <c r="AG69" s="379"/>
      <c r="AH69" s="379"/>
      <c r="AI69" s="378"/>
      <c r="AJ69" s="395">
        <f>+AJ65*$AJ$66</f>
        <v>127.5</v>
      </c>
      <c r="AK69" s="395">
        <f>+AK65*$AJ$66</f>
        <v>136</v>
      </c>
      <c r="AL69" s="395">
        <f>+AL65*$AJ$66</f>
        <v>170</v>
      </c>
      <c r="AM69" s="394">
        <f>+AM65*$AJ$66</f>
        <v>136</v>
      </c>
      <c r="AN69" s="380"/>
      <c r="AO69" s="379"/>
      <c r="AP69" s="379"/>
      <c r="AQ69" s="379"/>
      <c r="AR69" s="374"/>
      <c r="AS69" s="373">
        <f>+SUM(AF69:AQ69)</f>
        <v>569.5</v>
      </c>
      <c r="AT69" s="393"/>
      <c r="AU69" s="392"/>
      <c r="AV69" s="372"/>
      <c r="AW69" s="371"/>
      <c r="AX69" s="370"/>
    </row>
    <row r="70" spans="1:55" ht="14.65" customHeight="1" x14ac:dyDescent="0.15">
      <c r="A70" s="1023" t="s">
        <v>148</v>
      </c>
      <c r="B70" s="1024"/>
      <c r="C70" s="1025"/>
      <c r="D70" s="425">
        <v>30</v>
      </c>
      <c r="E70" s="423">
        <v>65</v>
      </c>
      <c r="F70" s="423">
        <v>75</v>
      </c>
      <c r="G70" s="424">
        <v>50</v>
      </c>
      <c r="H70" s="423">
        <v>35</v>
      </c>
      <c r="I70" s="423">
        <v>70</v>
      </c>
      <c r="J70" s="423">
        <v>80</v>
      </c>
      <c r="K70" s="422">
        <v>30</v>
      </c>
      <c r="L70" s="421"/>
      <c r="M70" s="420"/>
      <c r="N70" s="420"/>
      <c r="O70" s="420"/>
      <c r="P70" s="419"/>
      <c r="Q70" s="418"/>
      <c r="R70" s="425">
        <f t="shared" ref="R70:Y70" si="60">+D70</f>
        <v>30</v>
      </c>
      <c r="S70" s="423">
        <f t="shared" si="60"/>
        <v>65</v>
      </c>
      <c r="T70" s="423">
        <f t="shared" si="60"/>
        <v>75</v>
      </c>
      <c r="U70" s="424">
        <f t="shared" si="60"/>
        <v>50</v>
      </c>
      <c r="V70" s="423">
        <f t="shared" si="60"/>
        <v>35</v>
      </c>
      <c r="W70" s="423">
        <f t="shared" si="60"/>
        <v>70</v>
      </c>
      <c r="X70" s="423">
        <f t="shared" si="60"/>
        <v>80</v>
      </c>
      <c r="Y70" s="422">
        <f t="shared" si="60"/>
        <v>30</v>
      </c>
      <c r="Z70" s="421"/>
      <c r="AA70" s="420"/>
      <c r="AB70" s="420"/>
      <c r="AC70" s="420"/>
      <c r="AD70" s="419"/>
      <c r="AE70" s="418"/>
      <c r="AF70" s="425">
        <f t="shared" ref="AF70:AM70" si="61">+D70</f>
        <v>30</v>
      </c>
      <c r="AG70" s="423">
        <f t="shared" si="61"/>
        <v>65</v>
      </c>
      <c r="AH70" s="423">
        <f t="shared" si="61"/>
        <v>75</v>
      </c>
      <c r="AI70" s="424">
        <f t="shared" si="61"/>
        <v>50</v>
      </c>
      <c r="AJ70" s="423">
        <f t="shared" si="61"/>
        <v>35</v>
      </c>
      <c r="AK70" s="423">
        <f t="shared" si="61"/>
        <v>70</v>
      </c>
      <c r="AL70" s="423">
        <f t="shared" si="61"/>
        <v>80</v>
      </c>
      <c r="AM70" s="422">
        <f t="shared" si="61"/>
        <v>30</v>
      </c>
      <c r="AN70" s="421"/>
      <c r="AO70" s="420"/>
      <c r="AP70" s="420"/>
      <c r="AQ70" s="420"/>
      <c r="AR70" s="419"/>
      <c r="AS70" s="418"/>
      <c r="AT70" s="419"/>
      <c r="AU70" s="418"/>
      <c r="AV70" s="417"/>
      <c r="AW70" s="416"/>
      <c r="AX70" s="415"/>
    </row>
    <row r="71" spans="1:55" ht="14.65" customHeight="1" x14ac:dyDescent="0.15">
      <c r="A71" s="999" t="s">
        <v>149</v>
      </c>
      <c r="B71" s="1002" t="s">
        <v>122</v>
      </c>
      <c r="C71" s="364" t="s">
        <v>133</v>
      </c>
      <c r="D71" s="360"/>
      <c r="E71" s="386">
        <f>+E67*E70/100</f>
        <v>57.2</v>
      </c>
      <c r="F71" s="386">
        <f>+F67*F70/100</f>
        <v>20.625</v>
      </c>
      <c r="G71" s="385">
        <f>+G67*G70/100</f>
        <v>49.5</v>
      </c>
      <c r="H71" s="359"/>
      <c r="I71" s="359"/>
      <c r="J71" s="359"/>
      <c r="K71" s="358"/>
      <c r="L71" s="359"/>
      <c r="M71" s="359"/>
      <c r="N71" s="359"/>
      <c r="O71" s="359"/>
      <c r="P71" s="356">
        <f>SUM(D71:O71)</f>
        <v>127.325</v>
      </c>
      <c r="Q71" s="1004">
        <f>+SUM(P71:P72)</f>
        <v>155.375</v>
      </c>
      <c r="R71" s="360"/>
      <c r="S71" s="386">
        <f>+S67*S70/100</f>
        <v>130</v>
      </c>
      <c r="T71" s="386">
        <f>+T67*T70/100</f>
        <v>172.5</v>
      </c>
      <c r="U71" s="385">
        <f>+U67*U70/100</f>
        <v>90</v>
      </c>
      <c r="V71" s="359"/>
      <c r="W71" s="359"/>
      <c r="X71" s="359"/>
      <c r="Y71" s="358"/>
      <c r="Z71" s="359"/>
      <c r="AA71" s="359"/>
      <c r="AB71" s="359"/>
      <c r="AC71" s="359"/>
      <c r="AD71" s="356">
        <f>SUM(R71:AC71)</f>
        <v>392.5</v>
      </c>
      <c r="AE71" s="1004">
        <f>+SUM(AD71:AD72)</f>
        <v>443.5</v>
      </c>
      <c r="AF71" s="360"/>
      <c r="AG71" s="386">
        <f>+AG67*AG70/100</f>
        <v>88.4</v>
      </c>
      <c r="AH71" s="386">
        <f>+AH67*AH70/100</f>
        <v>31.875</v>
      </c>
      <c r="AI71" s="385">
        <f>+AI67*AI70/100</f>
        <v>76.5</v>
      </c>
      <c r="AJ71" s="359"/>
      <c r="AK71" s="359"/>
      <c r="AL71" s="359"/>
      <c r="AM71" s="358"/>
      <c r="AN71" s="359"/>
      <c r="AO71" s="359"/>
      <c r="AP71" s="359"/>
      <c r="AQ71" s="359"/>
      <c r="AR71" s="356">
        <f>SUM(AF71:AQ71)</f>
        <v>196.77500000000001</v>
      </c>
      <c r="AS71" s="1004">
        <f>+SUM(AR71:AR72)</f>
        <v>240.125</v>
      </c>
      <c r="AT71" s="399"/>
      <c r="AU71" s="1017"/>
      <c r="AV71" s="170"/>
      <c r="AW71" s="384"/>
      <c r="AX71" s="364"/>
    </row>
    <row r="72" spans="1:55" ht="14.65" customHeight="1" x14ac:dyDescent="0.15">
      <c r="A72" s="1000"/>
      <c r="B72" s="1003"/>
      <c r="C72" s="285" t="s">
        <v>147</v>
      </c>
      <c r="D72" s="383">
        <f>+D70*D68/100</f>
        <v>28.05</v>
      </c>
      <c r="E72" s="329"/>
      <c r="F72" s="329"/>
      <c r="G72" s="352"/>
      <c r="H72" s="329"/>
      <c r="I72" s="329"/>
      <c r="J72" s="329"/>
      <c r="K72" s="352"/>
      <c r="L72" s="329"/>
      <c r="M72" s="329"/>
      <c r="N72" s="329"/>
      <c r="O72" s="329"/>
      <c r="P72" s="350">
        <f>SUM(D72:O72)</f>
        <v>28.05</v>
      </c>
      <c r="Q72" s="1005"/>
      <c r="R72" s="383">
        <f>+R70*R68/100</f>
        <v>51</v>
      </c>
      <c r="S72" s="329"/>
      <c r="T72" s="329"/>
      <c r="U72" s="352"/>
      <c r="V72" s="329"/>
      <c r="W72" s="329"/>
      <c r="X72" s="329"/>
      <c r="Y72" s="352"/>
      <c r="Z72" s="329"/>
      <c r="AA72" s="329"/>
      <c r="AB72" s="329"/>
      <c r="AC72" s="329"/>
      <c r="AD72" s="350">
        <f>SUM(R72:AC72)</f>
        <v>51</v>
      </c>
      <c r="AE72" s="1005"/>
      <c r="AF72" s="383">
        <f>+AF70*AF68/100</f>
        <v>43.35</v>
      </c>
      <c r="AG72" s="329"/>
      <c r="AH72" s="329"/>
      <c r="AI72" s="352"/>
      <c r="AJ72" s="329"/>
      <c r="AK72" s="329"/>
      <c r="AL72" s="329"/>
      <c r="AM72" s="352"/>
      <c r="AN72" s="329"/>
      <c r="AO72" s="329"/>
      <c r="AP72" s="329"/>
      <c r="AQ72" s="329"/>
      <c r="AR72" s="350">
        <f>SUM(AF72:AQ72)</f>
        <v>43.35</v>
      </c>
      <c r="AS72" s="1005"/>
      <c r="AT72" s="396"/>
      <c r="AU72" s="1018"/>
      <c r="AV72" s="349"/>
      <c r="AW72" s="269"/>
      <c r="AX72" s="272"/>
    </row>
    <row r="73" spans="1:55" ht="14.65" customHeight="1" x14ac:dyDescent="0.15">
      <c r="A73" s="1006"/>
      <c r="B73" s="381" t="s">
        <v>123</v>
      </c>
      <c r="C73" s="338" t="s">
        <v>147</v>
      </c>
      <c r="D73" s="380"/>
      <c r="E73" s="379"/>
      <c r="F73" s="379"/>
      <c r="G73" s="378"/>
      <c r="H73" s="377">
        <f>+H69*H70/100</f>
        <v>28.875</v>
      </c>
      <c r="I73" s="377">
        <f>+I69*I70/100</f>
        <v>61.6</v>
      </c>
      <c r="J73" s="377">
        <f>+J69*J70/100</f>
        <v>88</v>
      </c>
      <c r="K73" s="375">
        <f>+K69*K70/100</f>
        <v>26.4</v>
      </c>
      <c r="L73" s="380"/>
      <c r="M73" s="379"/>
      <c r="N73" s="379"/>
      <c r="O73" s="379"/>
      <c r="P73" s="374"/>
      <c r="Q73" s="373">
        <f>+SUM(D73:O73)</f>
        <v>204.875</v>
      </c>
      <c r="R73" s="380"/>
      <c r="S73" s="379"/>
      <c r="T73" s="379"/>
      <c r="U73" s="378"/>
      <c r="V73" s="377">
        <f>+V69*V70/100</f>
        <v>66.5</v>
      </c>
      <c r="W73" s="377">
        <f>+W69*W70/100</f>
        <v>126</v>
      </c>
      <c r="X73" s="377">
        <f>+X69*X70/100</f>
        <v>160</v>
      </c>
      <c r="Y73" s="375">
        <f>+Y69*Y70/100</f>
        <v>54</v>
      </c>
      <c r="Z73" s="380"/>
      <c r="AA73" s="379"/>
      <c r="AB73" s="379"/>
      <c r="AC73" s="379"/>
      <c r="AD73" s="374"/>
      <c r="AE73" s="373">
        <f>+SUM(R73:AC73)</f>
        <v>406.5</v>
      </c>
      <c r="AF73" s="380"/>
      <c r="AG73" s="379"/>
      <c r="AH73" s="379"/>
      <c r="AI73" s="378"/>
      <c r="AJ73" s="377">
        <f>+AJ69*AJ70/100</f>
        <v>44.625</v>
      </c>
      <c r="AK73" s="377">
        <f>+AK69*AK70/100</f>
        <v>95.2</v>
      </c>
      <c r="AL73" s="377">
        <f>+AL69*AL70/100</f>
        <v>136</v>
      </c>
      <c r="AM73" s="375">
        <f>+AM69*AM70/100</f>
        <v>40.799999999999997</v>
      </c>
      <c r="AN73" s="380"/>
      <c r="AO73" s="379"/>
      <c r="AP73" s="379"/>
      <c r="AQ73" s="379"/>
      <c r="AR73" s="374"/>
      <c r="AS73" s="373">
        <f>+SUM(AF73:AQ73)</f>
        <v>316.625</v>
      </c>
      <c r="AT73" s="393"/>
      <c r="AU73" s="392"/>
      <c r="AV73" s="372"/>
      <c r="AW73" s="371"/>
      <c r="AX73" s="370"/>
    </row>
    <row r="74" spans="1:55" ht="14.65" customHeight="1" x14ac:dyDescent="0.15">
      <c r="A74" s="1013" t="s">
        <v>150</v>
      </c>
      <c r="B74" s="1002" t="s">
        <v>122</v>
      </c>
      <c r="C74" s="364" t="s">
        <v>133</v>
      </c>
      <c r="D74" s="360"/>
      <c r="E74" s="386">
        <f>+D63*E71</f>
        <v>0</v>
      </c>
      <c r="F74" s="386">
        <f>+D63*F71</f>
        <v>0</v>
      </c>
      <c r="G74" s="385">
        <f>+D63*G71</f>
        <v>0</v>
      </c>
      <c r="H74" s="359"/>
      <c r="I74" s="359"/>
      <c r="J74" s="359"/>
      <c r="K74" s="358"/>
      <c r="L74" s="359"/>
      <c r="M74" s="359"/>
      <c r="N74" s="359"/>
      <c r="O74" s="359"/>
      <c r="P74" s="356">
        <f>SUM(D74:O74)</f>
        <v>0</v>
      </c>
      <c r="Q74" s="1004">
        <f>+SUM(P74:P75)</f>
        <v>0</v>
      </c>
      <c r="R74" s="360"/>
      <c r="S74" s="386">
        <f>+R63*S71</f>
        <v>0</v>
      </c>
      <c r="T74" s="386">
        <f>+R63*T71</f>
        <v>0</v>
      </c>
      <c r="U74" s="385">
        <f>+R63*U71</f>
        <v>0</v>
      </c>
      <c r="V74" s="359"/>
      <c r="W74" s="359"/>
      <c r="X74" s="359"/>
      <c r="Y74" s="358"/>
      <c r="Z74" s="359"/>
      <c r="AA74" s="359"/>
      <c r="AB74" s="359"/>
      <c r="AC74" s="359"/>
      <c r="AD74" s="356">
        <f>SUM(R74:AC74)</f>
        <v>0</v>
      </c>
      <c r="AE74" s="1004">
        <f>+SUM(AD74:AD75)</f>
        <v>0</v>
      </c>
      <c r="AF74" s="360"/>
      <c r="AG74" s="386">
        <f>+AF63*AG71</f>
        <v>0</v>
      </c>
      <c r="AH74" s="386">
        <f>+AF63*AH71</f>
        <v>0</v>
      </c>
      <c r="AI74" s="385">
        <f>+AF63*AI71</f>
        <v>0</v>
      </c>
      <c r="AJ74" s="359"/>
      <c r="AK74" s="359"/>
      <c r="AL74" s="359"/>
      <c r="AM74" s="358"/>
      <c r="AN74" s="359"/>
      <c r="AO74" s="359"/>
      <c r="AP74" s="359"/>
      <c r="AQ74" s="359"/>
      <c r="AR74" s="356">
        <f>SUM(AF74:AQ74)</f>
        <v>0</v>
      </c>
      <c r="AS74" s="1004">
        <f>+SUM(AR74:AR75)</f>
        <v>0</v>
      </c>
      <c r="AT74" s="356">
        <f>+P74+AD74+AR74</f>
        <v>0</v>
      </c>
      <c r="AU74" s="1004">
        <f>+AT74+AT75</f>
        <v>0</v>
      </c>
      <c r="AV74" s="170"/>
      <c r="AW74" s="384"/>
      <c r="AX74" s="364"/>
    </row>
    <row r="75" spans="1:55" ht="14.65" customHeight="1" x14ac:dyDescent="0.15">
      <c r="A75" s="1014"/>
      <c r="B75" s="1003"/>
      <c r="C75" s="285" t="s">
        <v>147</v>
      </c>
      <c r="D75" s="383">
        <f>+D63*D72</f>
        <v>0</v>
      </c>
      <c r="E75" s="329"/>
      <c r="F75" s="329"/>
      <c r="G75" s="352"/>
      <c r="H75" s="329"/>
      <c r="I75" s="329"/>
      <c r="J75" s="329"/>
      <c r="K75" s="352"/>
      <c r="L75" s="329"/>
      <c r="M75" s="329"/>
      <c r="N75" s="329"/>
      <c r="O75" s="329"/>
      <c r="P75" s="350">
        <f>SUM(D75:O75)</f>
        <v>0</v>
      </c>
      <c r="Q75" s="1005"/>
      <c r="R75" s="383">
        <f>+R63*R72</f>
        <v>0</v>
      </c>
      <c r="S75" s="329"/>
      <c r="T75" s="329"/>
      <c r="U75" s="352"/>
      <c r="V75" s="329"/>
      <c r="W75" s="329"/>
      <c r="X75" s="329"/>
      <c r="Y75" s="352"/>
      <c r="Z75" s="329"/>
      <c r="AA75" s="329"/>
      <c r="AB75" s="329"/>
      <c r="AC75" s="329"/>
      <c r="AD75" s="350">
        <f>SUM(R75:AC75)</f>
        <v>0</v>
      </c>
      <c r="AE75" s="1005"/>
      <c r="AF75" s="383">
        <f>+AF63*AF72</f>
        <v>0</v>
      </c>
      <c r="AG75" s="329"/>
      <c r="AH75" s="329"/>
      <c r="AI75" s="352"/>
      <c r="AJ75" s="329"/>
      <c r="AK75" s="329"/>
      <c r="AL75" s="329"/>
      <c r="AM75" s="352"/>
      <c r="AN75" s="329"/>
      <c r="AO75" s="329"/>
      <c r="AP75" s="329"/>
      <c r="AQ75" s="329"/>
      <c r="AR75" s="350">
        <f>SUM(AF75:AQ75)</f>
        <v>0</v>
      </c>
      <c r="AS75" s="1005"/>
      <c r="AT75" s="382">
        <f>+P75+AD75+AR75</f>
        <v>0</v>
      </c>
      <c r="AU75" s="1005">
        <f>+Q75+AS75</f>
        <v>0</v>
      </c>
      <c r="AV75" s="349"/>
      <c r="AW75" s="269"/>
      <c r="AX75" s="272"/>
    </row>
    <row r="76" spans="1:55" ht="14.65" customHeight="1" x14ac:dyDescent="0.15">
      <c r="A76" s="1014"/>
      <c r="B76" s="414" t="s">
        <v>123</v>
      </c>
      <c r="C76" s="413" t="s">
        <v>147</v>
      </c>
      <c r="D76" s="412"/>
      <c r="E76" s="411"/>
      <c r="F76" s="411"/>
      <c r="G76" s="410"/>
      <c r="H76" s="409">
        <f>$H$64*H73</f>
        <v>0</v>
      </c>
      <c r="I76" s="409">
        <f>$H$64*I73</f>
        <v>0</v>
      </c>
      <c r="J76" s="409">
        <f>$H$64*J73</f>
        <v>0</v>
      </c>
      <c r="K76" s="408">
        <f>$H$64*K73</f>
        <v>0</v>
      </c>
      <c r="L76" s="380"/>
      <c r="M76" s="379"/>
      <c r="N76" s="379"/>
      <c r="O76" s="379"/>
      <c r="P76" s="374"/>
      <c r="Q76" s="407">
        <f>+SUM(D76:O76)</f>
        <v>0</v>
      </c>
      <c r="R76" s="412"/>
      <c r="S76" s="411"/>
      <c r="T76" s="411"/>
      <c r="U76" s="410"/>
      <c r="V76" s="409">
        <f>$V$64*V73</f>
        <v>0</v>
      </c>
      <c r="W76" s="409">
        <f>$V$64*W73</f>
        <v>0</v>
      </c>
      <c r="X76" s="409">
        <f>$V$64*X73</f>
        <v>0</v>
      </c>
      <c r="Y76" s="408">
        <f>$V$64*Y73</f>
        <v>0</v>
      </c>
      <c r="Z76" s="380"/>
      <c r="AA76" s="379"/>
      <c r="AB76" s="379"/>
      <c r="AC76" s="379"/>
      <c r="AD76" s="374"/>
      <c r="AE76" s="407">
        <f>+SUM(R76:AC76)</f>
        <v>0</v>
      </c>
      <c r="AF76" s="412"/>
      <c r="AG76" s="411"/>
      <c r="AH76" s="411"/>
      <c r="AI76" s="410"/>
      <c r="AJ76" s="409">
        <f>$AJ$64*AJ73</f>
        <v>0</v>
      </c>
      <c r="AK76" s="409">
        <f>$AJ$64*AK73</f>
        <v>0</v>
      </c>
      <c r="AL76" s="409">
        <f>$AJ$64*AL73</f>
        <v>0</v>
      </c>
      <c r="AM76" s="408">
        <f>$AJ$64*AM73</f>
        <v>0</v>
      </c>
      <c r="AN76" s="380"/>
      <c r="AO76" s="379"/>
      <c r="AP76" s="379"/>
      <c r="AQ76" s="379"/>
      <c r="AR76" s="374"/>
      <c r="AS76" s="407">
        <f>+SUM(AF76:AQ76)</f>
        <v>0</v>
      </c>
      <c r="AT76" s="374"/>
      <c r="AU76" s="373">
        <f>+Q76+AE76+AS76</f>
        <v>0</v>
      </c>
      <c r="AV76" s="372"/>
      <c r="AW76" s="371"/>
      <c r="AX76" s="370"/>
    </row>
    <row r="77" spans="1:55" ht="14.65" customHeight="1" x14ac:dyDescent="0.15">
      <c r="A77" s="1013" t="s">
        <v>153</v>
      </c>
      <c r="B77" s="1015" t="s">
        <v>122</v>
      </c>
      <c r="C77" s="406" t="s">
        <v>133</v>
      </c>
      <c r="D77" s="360"/>
      <c r="E77" s="405">
        <f>31*24-E67</f>
        <v>656</v>
      </c>
      <c r="F77" s="405">
        <f>31*24-F67</f>
        <v>716.5</v>
      </c>
      <c r="G77" s="404">
        <f>30*24-G67</f>
        <v>621</v>
      </c>
      <c r="H77" s="359"/>
      <c r="I77" s="359"/>
      <c r="J77" s="359"/>
      <c r="K77" s="358"/>
      <c r="L77" s="403"/>
      <c r="M77" s="402"/>
      <c r="N77" s="402"/>
      <c r="O77" s="402"/>
      <c r="P77" s="401">
        <f>SUM(D77:O77)</f>
        <v>1993.5</v>
      </c>
      <c r="Q77" s="400"/>
      <c r="R77" s="360"/>
      <c r="S77" s="405">
        <f>31*24-S67</f>
        <v>544</v>
      </c>
      <c r="T77" s="405">
        <f>31*24-T67</f>
        <v>514</v>
      </c>
      <c r="U77" s="404">
        <f>30*24-U67</f>
        <v>540</v>
      </c>
      <c r="V77" s="359"/>
      <c r="W77" s="359"/>
      <c r="X77" s="359"/>
      <c r="Y77" s="358"/>
      <c r="Z77" s="403"/>
      <c r="AA77" s="402"/>
      <c r="AB77" s="402"/>
      <c r="AC77" s="402"/>
      <c r="AD77" s="401">
        <f>SUM(R77:AC77)</f>
        <v>1598</v>
      </c>
      <c r="AE77" s="400"/>
      <c r="AF77" s="360"/>
      <c r="AG77" s="405">
        <f>31*24-AG67</f>
        <v>608</v>
      </c>
      <c r="AH77" s="405">
        <f>31*24-AH67</f>
        <v>701.5</v>
      </c>
      <c r="AI77" s="404">
        <f>30*24-AI67</f>
        <v>567</v>
      </c>
      <c r="AJ77" s="359"/>
      <c r="AK77" s="359"/>
      <c r="AL77" s="359"/>
      <c r="AM77" s="358"/>
      <c r="AN77" s="403"/>
      <c r="AO77" s="402"/>
      <c r="AP77" s="402"/>
      <c r="AQ77" s="402"/>
      <c r="AR77" s="401">
        <f>SUM(AF77:AQ77)</f>
        <v>1876.5</v>
      </c>
      <c r="AS77" s="400"/>
      <c r="AT77" s="399"/>
      <c r="AU77" s="1017"/>
      <c r="AV77" s="388"/>
      <c r="AW77" s="384"/>
      <c r="AX77" s="364"/>
    </row>
    <row r="78" spans="1:55" ht="14.65" customHeight="1" x14ac:dyDescent="0.15">
      <c r="A78" s="1014"/>
      <c r="B78" s="1016"/>
      <c r="C78" s="285" t="s">
        <v>147</v>
      </c>
      <c r="D78" s="398">
        <f>30*24-D68</f>
        <v>626.5</v>
      </c>
      <c r="E78" s="329"/>
      <c r="F78" s="329"/>
      <c r="G78" s="352"/>
      <c r="H78" s="329"/>
      <c r="I78" s="329"/>
      <c r="J78" s="329"/>
      <c r="K78" s="352"/>
      <c r="L78" s="1019">
        <f>30*24</f>
        <v>720</v>
      </c>
      <c r="M78" s="1020">
        <f>31*24</f>
        <v>744</v>
      </c>
      <c r="N78" s="1020">
        <f>31*24</f>
        <v>744</v>
      </c>
      <c r="O78" s="1020">
        <f>30*24</f>
        <v>720</v>
      </c>
      <c r="P78" s="1021">
        <f>SUM(D78:O79)</f>
        <v>6090</v>
      </c>
      <c r="Q78" s="397"/>
      <c r="R78" s="398">
        <f>30*24-R68</f>
        <v>550</v>
      </c>
      <c r="S78" s="329"/>
      <c r="T78" s="329"/>
      <c r="U78" s="352"/>
      <c r="V78" s="329"/>
      <c r="W78" s="329"/>
      <c r="X78" s="329"/>
      <c r="Y78" s="352"/>
      <c r="Z78" s="1019">
        <f>+L78</f>
        <v>720</v>
      </c>
      <c r="AA78" s="1020">
        <f>+M78</f>
        <v>744</v>
      </c>
      <c r="AB78" s="1020">
        <f>+N78</f>
        <v>744</v>
      </c>
      <c r="AC78" s="1020">
        <f>+O78</f>
        <v>720</v>
      </c>
      <c r="AD78" s="1021">
        <f>SUM(R78:AC79)</f>
        <v>5632</v>
      </c>
      <c r="AE78" s="397"/>
      <c r="AF78" s="398">
        <f>30*24-AF68</f>
        <v>575.5</v>
      </c>
      <c r="AG78" s="329"/>
      <c r="AH78" s="329"/>
      <c r="AI78" s="352"/>
      <c r="AJ78" s="329"/>
      <c r="AK78" s="329"/>
      <c r="AL78" s="329"/>
      <c r="AM78" s="352"/>
      <c r="AN78" s="1019">
        <f>+L78</f>
        <v>720</v>
      </c>
      <c r="AO78" s="1020">
        <f>+M78</f>
        <v>744</v>
      </c>
      <c r="AP78" s="1020">
        <f>+N78</f>
        <v>744</v>
      </c>
      <c r="AQ78" s="1020">
        <f>+O78</f>
        <v>720</v>
      </c>
      <c r="AR78" s="1021">
        <f>SUM(AF78:AQ79)</f>
        <v>5838</v>
      </c>
      <c r="AS78" s="397"/>
      <c r="AT78" s="396"/>
      <c r="AU78" s="1018"/>
      <c r="AV78" s="349"/>
      <c r="AW78" s="269"/>
      <c r="AX78" s="272"/>
    </row>
    <row r="79" spans="1:55" ht="14.65" customHeight="1" x14ac:dyDescent="0.15">
      <c r="A79" s="1014"/>
      <c r="B79" s="381" t="s">
        <v>123</v>
      </c>
      <c r="C79" s="338" t="s">
        <v>147</v>
      </c>
      <c r="D79" s="380"/>
      <c r="E79" s="379"/>
      <c r="F79" s="379"/>
      <c r="G79" s="378"/>
      <c r="H79" s="395">
        <f>31*24-H69</f>
        <v>661.5</v>
      </c>
      <c r="I79" s="395">
        <f>31*24-I69</f>
        <v>656</v>
      </c>
      <c r="J79" s="395">
        <f>28*24-J69</f>
        <v>562</v>
      </c>
      <c r="K79" s="394">
        <f>31*24-K69</f>
        <v>656</v>
      </c>
      <c r="L79" s="995"/>
      <c r="M79" s="987"/>
      <c r="N79" s="987"/>
      <c r="O79" s="987"/>
      <c r="P79" s="1022"/>
      <c r="Q79" s="392"/>
      <c r="R79" s="380"/>
      <c r="S79" s="379"/>
      <c r="T79" s="379"/>
      <c r="U79" s="378"/>
      <c r="V79" s="395">
        <f>31*24-V69</f>
        <v>554</v>
      </c>
      <c r="W79" s="395">
        <f>31*24-W69</f>
        <v>564</v>
      </c>
      <c r="X79" s="395">
        <f>28*24-X69</f>
        <v>472</v>
      </c>
      <c r="Y79" s="394">
        <f>31*24-Y69</f>
        <v>564</v>
      </c>
      <c r="Z79" s="995"/>
      <c r="AA79" s="987"/>
      <c r="AB79" s="987"/>
      <c r="AC79" s="987"/>
      <c r="AD79" s="1022"/>
      <c r="AE79" s="392"/>
      <c r="AF79" s="380"/>
      <c r="AG79" s="379"/>
      <c r="AH79" s="379"/>
      <c r="AI79" s="378"/>
      <c r="AJ79" s="395">
        <f>31*24-AJ69</f>
        <v>616.5</v>
      </c>
      <c r="AK79" s="395">
        <f>31*24-AK69</f>
        <v>608</v>
      </c>
      <c r="AL79" s="395">
        <f>28*24-AL69</f>
        <v>502</v>
      </c>
      <c r="AM79" s="394">
        <f>31*24-AM69</f>
        <v>608</v>
      </c>
      <c r="AN79" s="995"/>
      <c r="AO79" s="987"/>
      <c r="AP79" s="987"/>
      <c r="AQ79" s="987"/>
      <c r="AR79" s="1022"/>
      <c r="AS79" s="392"/>
      <c r="AT79" s="393"/>
      <c r="AU79" s="392"/>
      <c r="AV79" s="372"/>
      <c r="AW79" s="371"/>
      <c r="AX79" s="370"/>
    </row>
    <row r="80" spans="1:55" ht="14.65" customHeight="1" x14ac:dyDescent="0.15">
      <c r="A80" s="978" t="s">
        <v>154</v>
      </c>
      <c r="B80" s="979"/>
      <c r="C80" s="338" t="s">
        <v>345</v>
      </c>
      <c r="D80" s="988">
        <f>IF(J19&gt;0,+T19/J19,0)</f>
        <v>0</v>
      </c>
      <c r="E80" s="989"/>
      <c r="F80" s="989"/>
      <c r="G80" s="990"/>
      <c r="H80" s="1007">
        <f>IF(K19&gt;0,+U19/K19,0)</f>
        <v>0</v>
      </c>
      <c r="I80" s="1008"/>
      <c r="J80" s="1008"/>
      <c r="K80" s="1009"/>
      <c r="L80" s="391"/>
      <c r="M80" s="390"/>
      <c r="N80" s="390"/>
      <c r="O80" s="390"/>
      <c r="P80" s="336"/>
      <c r="Q80" s="335"/>
      <c r="R80" s="988">
        <f>IF(L19&gt;0,+V19/L19,0)</f>
        <v>0</v>
      </c>
      <c r="S80" s="989"/>
      <c r="T80" s="989"/>
      <c r="U80" s="990"/>
      <c r="V80" s="1007">
        <f>IF(M19&gt;0,+W19/M19,0)</f>
        <v>0</v>
      </c>
      <c r="W80" s="1008"/>
      <c r="X80" s="1008"/>
      <c r="Y80" s="1009"/>
      <c r="Z80" s="391"/>
      <c r="AA80" s="390"/>
      <c r="AB80" s="390"/>
      <c r="AC80" s="390"/>
      <c r="AD80" s="336"/>
      <c r="AE80" s="335"/>
      <c r="AF80" s="988">
        <f>IF(N19&gt;0,+X19/N19,0)</f>
        <v>0</v>
      </c>
      <c r="AG80" s="989"/>
      <c r="AH80" s="989"/>
      <c r="AI80" s="990"/>
      <c r="AJ80" s="1007">
        <f>IF(O19&gt;0,+Y19/O19,0)</f>
        <v>0</v>
      </c>
      <c r="AK80" s="1008"/>
      <c r="AL80" s="1008"/>
      <c r="AM80" s="1009"/>
      <c r="AN80" s="391"/>
      <c r="AO80" s="390"/>
      <c r="AP80" s="390"/>
      <c r="AQ80" s="390"/>
      <c r="AR80" s="336"/>
      <c r="AS80" s="335"/>
      <c r="AT80" s="336"/>
      <c r="AU80" s="335"/>
      <c r="AV80" s="1010"/>
      <c r="AW80" s="1011"/>
      <c r="AX80" s="1012"/>
      <c r="BC80" s="389"/>
    </row>
    <row r="81" spans="1:50" ht="14.65" customHeight="1" x14ac:dyDescent="0.15">
      <c r="A81" s="999" t="s">
        <v>155</v>
      </c>
      <c r="B81" s="1002" t="s">
        <v>122</v>
      </c>
      <c r="C81" s="364" t="s">
        <v>133</v>
      </c>
      <c r="D81" s="360"/>
      <c r="E81" s="386">
        <f>+E74*1000*$D$80+E77*$AD$19</f>
        <v>0</v>
      </c>
      <c r="F81" s="386">
        <f>+F74*1000*$D$80+F77*$AD$19</f>
        <v>0</v>
      </c>
      <c r="G81" s="385">
        <f>+G74*1000*$D$80+G77*$AD$19</f>
        <v>0</v>
      </c>
      <c r="H81" s="359"/>
      <c r="I81" s="359"/>
      <c r="J81" s="359"/>
      <c r="K81" s="358"/>
      <c r="L81" s="331"/>
      <c r="M81" s="331"/>
      <c r="N81" s="331"/>
      <c r="O81" s="331"/>
      <c r="P81" s="361">
        <f>SUM(D81:O81)</f>
        <v>0</v>
      </c>
      <c r="Q81" s="984">
        <f>+SUM(P81:P82)</f>
        <v>0</v>
      </c>
      <c r="R81" s="360"/>
      <c r="S81" s="386">
        <f>+S74*1000*$R$80+S77*$AF$19</f>
        <v>0</v>
      </c>
      <c r="T81" s="386">
        <f>+T74*1000*$R$80+T77*$AF$19</f>
        <v>0</v>
      </c>
      <c r="U81" s="385">
        <f>+U74*1000*$R$80+U77*$AF$19</f>
        <v>0</v>
      </c>
      <c r="V81" s="359"/>
      <c r="W81" s="359"/>
      <c r="X81" s="359"/>
      <c r="Y81" s="358"/>
      <c r="Z81" s="331"/>
      <c r="AA81" s="331"/>
      <c r="AB81" s="331"/>
      <c r="AC81" s="331"/>
      <c r="AD81" s="361">
        <f>SUM(R81:AC81)</f>
        <v>0</v>
      </c>
      <c r="AE81" s="984">
        <f>+SUM(AD81:AD82)</f>
        <v>0</v>
      </c>
      <c r="AF81" s="360"/>
      <c r="AG81" s="386">
        <f>+AG74*1000*$AF$80+AG77*$AH$19</f>
        <v>0</v>
      </c>
      <c r="AH81" s="386">
        <f>+AH74*1000*$AF$80+AH77*$AH$19</f>
        <v>0</v>
      </c>
      <c r="AI81" s="385">
        <f>+AI74*1000*$AF$80+AI77*$AH$19</f>
        <v>0</v>
      </c>
      <c r="AJ81" s="359"/>
      <c r="AK81" s="359"/>
      <c r="AL81" s="359"/>
      <c r="AM81" s="358"/>
      <c r="AN81" s="331"/>
      <c r="AO81" s="331"/>
      <c r="AP81" s="331"/>
      <c r="AQ81" s="331"/>
      <c r="AR81" s="361">
        <f>SUM(AF81:AQ81)</f>
        <v>0</v>
      </c>
      <c r="AS81" s="984">
        <f>+SUM(AR81:AR82)</f>
        <v>0</v>
      </c>
      <c r="AT81" s="356">
        <f>+P81+AD81+AR81</f>
        <v>0</v>
      </c>
      <c r="AU81" s="1004">
        <f>+AT81+AT82</f>
        <v>0</v>
      </c>
      <c r="AV81" s="388"/>
      <c r="AW81" s="384"/>
      <c r="AX81" s="364"/>
    </row>
    <row r="82" spans="1:50" ht="14.65" customHeight="1" x14ac:dyDescent="0.15">
      <c r="A82" s="1000"/>
      <c r="B82" s="1003"/>
      <c r="C82" s="285" t="s">
        <v>147</v>
      </c>
      <c r="D82" s="383">
        <f>+D75*1000*$D$80+D78*$AD$19</f>
        <v>0</v>
      </c>
      <c r="E82" s="329"/>
      <c r="F82" s="329"/>
      <c r="G82" s="352"/>
      <c r="H82" s="329"/>
      <c r="I82" s="329"/>
      <c r="J82" s="329"/>
      <c r="K82" s="352"/>
      <c r="L82" s="994">
        <f>+L78*$AD$19</f>
        <v>0</v>
      </c>
      <c r="M82" s="986">
        <f>+M78*$AD$19</f>
        <v>0</v>
      </c>
      <c r="N82" s="986">
        <f>+N78*$AD$19</f>
        <v>0</v>
      </c>
      <c r="O82" s="986">
        <f>+O78*$AD$19</f>
        <v>0</v>
      </c>
      <c r="P82" s="354">
        <f>SUM(D82:O82)</f>
        <v>0</v>
      </c>
      <c r="Q82" s="985"/>
      <c r="R82" s="383">
        <f>+R75*1000*$R$80+R78*$AF$19</f>
        <v>0</v>
      </c>
      <c r="S82" s="329"/>
      <c r="T82" s="329"/>
      <c r="U82" s="352"/>
      <c r="V82" s="329"/>
      <c r="W82" s="329"/>
      <c r="X82" s="329"/>
      <c r="Y82" s="352"/>
      <c r="Z82" s="994">
        <f>+Z78*$AF$19</f>
        <v>0</v>
      </c>
      <c r="AA82" s="986">
        <f>+AA78*$AF$19</f>
        <v>0</v>
      </c>
      <c r="AB82" s="986">
        <f>+AB78*$AF$19</f>
        <v>0</v>
      </c>
      <c r="AC82" s="986">
        <f>+AC78*$AF$19</f>
        <v>0</v>
      </c>
      <c r="AD82" s="354">
        <f>SUM(R82:AC82)</f>
        <v>0</v>
      </c>
      <c r="AE82" s="985"/>
      <c r="AF82" s="383">
        <f>+AF75*1000*$AF$80+AF78*$AH$19</f>
        <v>0</v>
      </c>
      <c r="AG82" s="329"/>
      <c r="AH82" s="329"/>
      <c r="AI82" s="352"/>
      <c r="AJ82" s="329"/>
      <c r="AK82" s="329"/>
      <c r="AL82" s="329"/>
      <c r="AM82" s="352"/>
      <c r="AN82" s="994">
        <f>+AN78*$AH$19</f>
        <v>0</v>
      </c>
      <c r="AO82" s="986">
        <f>+AO78*$AH$19</f>
        <v>0</v>
      </c>
      <c r="AP82" s="387"/>
      <c r="AQ82" s="986">
        <f>+AQ78*$AH$19</f>
        <v>0</v>
      </c>
      <c r="AR82" s="354">
        <f>SUM(AF82:AQ82)</f>
        <v>0</v>
      </c>
      <c r="AS82" s="985"/>
      <c r="AT82" s="382">
        <f>+P82+AD82+AR82</f>
        <v>0</v>
      </c>
      <c r="AU82" s="1005">
        <f>+Q82+AS82</f>
        <v>0</v>
      </c>
      <c r="AV82" s="349"/>
      <c r="AW82" s="269"/>
      <c r="AX82" s="272"/>
    </row>
    <row r="83" spans="1:50" ht="14.65" customHeight="1" x14ac:dyDescent="0.15">
      <c r="A83" s="1006"/>
      <c r="B83" s="381" t="s">
        <v>123</v>
      </c>
      <c r="C83" s="338" t="s">
        <v>147</v>
      </c>
      <c r="D83" s="380"/>
      <c r="E83" s="379"/>
      <c r="F83" s="379"/>
      <c r="G83" s="378"/>
      <c r="H83" s="377">
        <f>+H76*1000*$H$80+H79*$AE$19</f>
        <v>0</v>
      </c>
      <c r="I83" s="377">
        <f>+I76*1000*$H$80+I79*$AE$19</f>
        <v>0</v>
      </c>
      <c r="J83" s="377">
        <f>+J76*1000*$H$80+J79*$AE$19</f>
        <v>0</v>
      </c>
      <c r="K83" s="375">
        <f>+K76*1000*$H$80+K79*$AE$19</f>
        <v>0</v>
      </c>
      <c r="L83" s="995"/>
      <c r="M83" s="987"/>
      <c r="N83" s="987"/>
      <c r="O83" s="987"/>
      <c r="P83" s="376"/>
      <c r="Q83" s="375">
        <f>+SUM(D83:K83)</f>
        <v>0</v>
      </c>
      <c r="R83" s="380"/>
      <c r="S83" s="379"/>
      <c r="T83" s="379"/>
      <c r="U83" s="378"/>
      <c r="V83" s="377">
        <f>+V76*1000*$V$80+V79*$AG$19</f>
        <v>0</v>
      </c>
      <c r="W83" s="377">
        <f>+W76*1000*$V$80+W79*$AG$19</f>
        <v>0</v>
      </c>
      <c r="X83" s="377">
        <f>+X76*1000*$V$80+X79*$AG$19</f>
        <v>0</v>
      </c>
      <c r="Y83" s="375">
        <f>+Y76*1000*$V$80+Y79*$AG$19</f>
        <v>0</v>
      </c>
      <c r="Z83" s="995"/>
      <c r="AA83" s="987"/>
      <c r="AB83" s="987"/>
      <c r="AC83" s="987"/>
      <c r="AD83" s="376"/>
      <c r="AE83" s="375">
        <f>+SUM(R83:Y83)</f>
        <v>0</v>
      </c>
      <c r="AF83" s="380"/>
      <c r="AG83" s="379"/>
      <c r="AH83" s="379"/>
      <c r="AI83" s="378"/>
      <c r="AJ83" s="377">
        <f>+AJ76*1000*$AJ$80+AJ79*$AI$19</f>
        <v>0</v>
      </c>
      <c r="AK83" s="377">
        <f>+AK76*1000*$AJ$80+AK79*$AI$19</f>
        <v>0</v>
      </c>
      <c r="AL83" s="377">
        <f>+AL76*1000*$AJ$80+AL79*$AI$19</f>
        <v>0</v>
      </c>
      <c r="AM83" s="375">
        <f>+AM76*1000*$AJ$80+AM79*$AI$19</f>
        <v>0</v>
      </c>
      <c r="AN83" s="995"/>
      <c r="AO83" s="987"/>
      <c r="AP83" s="377"/>
      <c r="AQ83" s="987"/>
      <c r="AR83" s="376"/>
      <c r="AS83" s="375">
        <f>+SUM(AF83:AM83)</f>
        <v>0</v>
      </c>
      <c r="AT83" s="374"/>
      <c r="AU83" s="373">
        <f>+Q83+AE83+AS83</f>
        <v>0</v>
      </c>
      <c r="AV83" s="372"/>
      <c r="AW83" s="371"/>
      <c r="AX83" s="370"/>
    </row>
    <row r="84" spans="1:50" ht="14.65" customHeight="1" x14ac:dyDescent="0.15">
      <c r="A84" s="999" t="s">
        <v>156</v>
      </c>
      <c r="B84" s="1002" t="s">
        <v>122</v>
      </c>
      <c r="C84" s="364" t="s">
        <v>133</v>
      </c>
      <c r="D84" s="360"/>
      <c r="E84" s="386">
        <f>+E67*$T$31+E77*$AD$31</f>
        <v>0</v>
      </c>
      <c r="F84" s="386">
        <f>+F67*$T$31+F77*$AD$31</f>
        <v>0</v>
      </c>
      <c r="G84" s="385">
        <f>+G67*$T$31+G77*$AD$31</f>
        <v>0</v>
      </c>
      <c r="H84" s="359"/>
      <c r="I84" s="359"/>
      <c r="J84" s="359"/>
      <c r="K84" s="358"/>
      <c r="L84" s="331"/>
      <c r="M84" s="331"/>
      <c r="N84" s="331"/>
      <c r="O84" s="331"/>
      <c r="P84" s="361">
        <f>SUM(D84:O84)</f>
        <v>0</v>
      </c>
      <c r="Q84" s="984">
        <f>+SUM(P84:P85)</f>
        <v>0</v>
      </c>
      <c r="R84" s="360"/>
      <c r="S84" s="386">
        <f>+S67*$V$37+S77*$AF$37</f>
        <v>0</v>
      </c>
      <c r="T84" s="386">
        <f>+T67*$V$37+T77*$AF$37</f>
        <v>0</v>
      </c>
      <c r="U84" s="385">
        <f>+U67*$V$37+U77*$AF$37</f>
        <v>0</v>
      </c>
      <c r="V84" s="359"/>
      <c r="W84" s="359"/>
      <c r="X84" s="359"/>
      <c r="Y84" s="358"/>
      <c r="Z84" s="331"/>
      <c r="AA84" s="331"/>
      <c r="AB84" s="331"/>
      <c r="AC84" s="331"/>
      <c r="AD84" s="361">
        <f>SUM(R84:AC84)</f>
        <v>0</v>
      </c>
      <c r="AE84" s="984">
        <f>+SUM(AD84:AD85)</f>
        <v>0</v>
      </c>
      <c r="AF84" s="360"/>
      <c r="AG84" s="386">
        <f>+AG67*$X$43+AG77*$AH$43</f>
        <v>0</v>
      </c>
      <c r="AH84" s="386">
        <f>+AH67*$X$43+AH77*$AH$43</f>
        <v>0</v>
      </c>
      <c r="AI84" s="385">
        <f>+AI67*$X$43+AI77*$AH$43</f>
        <v>0</v>
      </c>
      <c r="AJ84" s="359"/>
      <c r="AK84" s="359"/>
      <c r="AL84" s="359"/>
      <c r="AM84" s="358"/>
      <c r="AN84" s="331"/>
      <c r="AO84" s="331"/>
      <c r="AP84" s="331"/>
      <c r="AQ84" s="331"/>
      <c r="AR84" s="361">
        <f>SUM(AF84:AQ84)</f>
        <v>0</v>
      </c>
      <c r="AS84" s="984">
        <f>+SUM(AR84:AR85)</f>
        <v>0</v>
      </c>
      <c r="AT84" s="356">
        <f>+P84+AD84+AR84</f>
        <v>0</v>
      </c>
      <c r="AU84" s="1004">
        <f>+AT84+AT85</f>
        <v>0</v>
      </c>
      <c r="AV84" s="170"/>
      <c r="AW84" s="384"/>
      <c r="AX84" s="364"/>
    </row>
    <row r="85" spans="1:50" ht="14.65" customHeight="1" x14ac:dyDescent="0.15">
      <c r="A85" s="1000"/>
      <c r="B85" s="1003"/>
      <c r="C85" s="285" t="s">
        <v>147</v>
      </c>
      <c r="D85" s="383">
        <f>+D68*$T$31+D78*$AD$31</f>
        <v>0</v>
      </c>
      <c r="E85" s="329"/>
      <c r="F85" s="329"/>
      <c r="G85" s="352"/>
      <c r="H85" s="329"/>
      <c r="I85" s="329"/>
      <c r="J85" s="329"/>
      <c r="K85" s="352"/>
      <c r="L85" s="994">
        <f>+L78*$AD$31</f>
        <v>0</v>
      </c>
      <c r="M85" s="986">
        <f>+M78*$AD$31</f>
        <v>0</v>
      </c>
      <c r="N85" s="986">
        <f>+N78*$AD$31</f>
        <v>0</v>
      </c>
      <c r="O85" s="986">
        <f>+O78*$AD$31</f>
        <v>0</v>
      </c>
      <c r="P85" s="354">
        <f>SUM(D85:O85)</f>
        <v>0</v>
      </c>
      <c r="Q85" s="985"/>
      <c r="R85" s="383">
        <f>+R68*$V$37+R78*$AF$37</f>
        <v>0</v>
      </c>
      <c r="S85" s="329"/>
      <c r="T85" s="329"/>
      <c r="U85" s="352"/>
      <c r="V85" s="329"/>
      <c r="W85" s="329"/>
      <c r="X85" s="329"/>
      <c r="Y85" s="352"/>
      <c r="Z85" s="994">
        <f>+Z78*$AF$37</f>
        <v>0</v>
      </c>
      <c r="AA85" s="986">
        <f>+AA78*$AF$37</f>
        <v>0</v>
      </c>
      <c r="AB85" s="986">
        <f>+AB78*$AF$37</f>
        <v>0</v>
      </c>
      <c r="AC85" s="986">
        <f>+AC78*$AF$37</f>
        <v>0</v>
      </c>
      <c r="AD85" s="354">
        <f>SUM(R85:AC85)</f>
        <v>0</v>
      </c>
      <c r="AE85" s="985"/>
      <c r="AF85" s="383">
        <f>+AF68*$X$43+AF78*$AH$43</f>
        <v>0</v>
      </c>
      <c r="AG85" s="329"/>
      <c r="AH85" s="329"/>
      <c r="AI85" s="352"/>
      <c r="AJ85" s="329"/>
      <c r="AK85" s="329"/>
      <c r="AL85" s="329"/>
      <c r="AM85" s="352"/>
      <c r="AN85" s="994">
        <f>+AN78*$AH$43</f>
        <v>0</v>
      </c>
      <c r="AO85" s="986">
        <f>+AO78*$AH$43</f>
        <v>0</v>
      </c>
      <c r="AP85" s="986">
        <f>+AP78*$AH$43</f>
        <v>0</v>
      </c>
      <c r="AQ85" s="986">
        <f>+AQ78*$AH$43</f>
        <v>0</v>
      </c>
      <c r="AR85" s="354">
        <f>SUM(AF85:AQ85)</f>
        <v>0</v>
      </c>
      <c r="AS85" s="985"/>
      <c r="AT85" s="382">
        <f>+P85+AD85+AR85</f>
        <v>0</v>
      </c>
      <c r="AU85" s="1005">
        <f>+Q85+AS85</f>
        <v>0</v>
      </c>
      <c r="AV85" s="349"/>
      <c r="AW85" s="269"/>
      <c r="AX85" s="272"/>
    </row>
    <row r="86" spans="1:50" ht="14.65" customHeight="1" x14ac:dyDescent="0.15">
      <c r="A86" s="1006"/>
      <c r="B86" s="381" t="s">
        <v>123</v>
      </c>
      <c r="C86" s="338" t="s">
        <v>147</v>
      </c>
      <c r="D86" s="380"/>
      <c r="E86" s="379"/>
      <c r="F86" s="379"/>
      <c r="G86" s="378"/>
      <c r="H86" s="377">
        <f>+H69*$U$31+H79*$AE$31</f>
        <v>0</v>
      </c>
      <c r="I86" s="377">
        <f>+I69*$U$31+I79*$AE$31</f>
        <v>0</v>
      </c>
      <c r="J86" s="377">
        <f>+J69*$U$31+J79*$AE$31</f>
        <v>0</v>
      </c>
      <c r="K86" s="375">
        <f>+K69*$U$31+K79*$AE$31</f>
        <v>0</v>
      </c>
      <c r="L86" s="995"/>
      <c r="M86" s="987"/>
      <c r="N86" s="987"/>
      <c r="O86" s="987"/>
      <c r="P86" s="376"/>
      <c r="Q86" s="375">
        <f>+SUM(D86:K86)</f>
        <v>0</v>
      </c>
      <c r="R86" s="380"/>
      <c r="S86" s="379"/>
      <c r="T86" s="379"/>
      <c r="U86" s="378"/>
      <c r="V86" s="377">
        <f>+V69*$W$37+V79*$AG$37</f>
        <v>0</v>
      </c>
      <c r="W86" s="377">
        <f>+W69*$W$37+W79*$AG$37</f>
        <v>0</v>
      </c>
      <c r="X86" s="377">
        <f>+X69*$W$37+X79*$AG$37</f>
        <v>0</v>
      </c>
      <c r="Y86" s="375">
        <f>+Y69*$W$37+Y79*$AG$37</f>
        <v>0</v>
      </c>
      <c r="Z86" s="995"/>
      <c r="AA86" s="987"/>
      <c r="AB86" s="987"/>
      <c r="AC86" s="987"/>
      <c r="AD86" s="376"/>
      <c r="AE86" s="375">
        <f>+SUM(R86:Y86)</f>
        <v>0</v>
      </c>
      <c r="AF86" s="380"/>
      <c r="AG86" s="379"/>
      <c r="AH86" s="379"/>
      <c r="AI86" s="378"/>
      <c r="AJ86" s="377">
        <f>+AJ69*$Y$43+AJ79*$AI$43</f>
        <v>0</v>
      </c>
      <c r="AK86" s="377">
        <f>+AK69*$Y$43+AK79*$AI$43</f>
        <v>0</v>
      </c>
      <c r="AL86" s="377">
        <f>+AL69*$Y$43+AL79*$AI$43</f>
        <v>0</v>
      </c>
      <c r="AM86" s="375">
        <f>+AM69*$Y$43+AM79*$AI$43</f>
        <v>0</v>
      </c>
      <c r="AN86" s="995"/>
      <c r="AO86" s="987"/>
      <c r="AP86" s="987"/>
      <c r="AQ86" s="987"/>
      <c r="AR86" s="376"/>
      <c r="AS86" s="375">
        <f>+SUM(AF86:AM86)</f>
        <v>0</v>
      </c>
      <c r="AT86" s="374"/>
      <c r="AU86" s="373">
        <f>+Q86+AE86+AS86</f>
        <v>0</v>
      </c>
      <c r="AV86" s="372"/>
      <c r="AW86" s="371"/>
      <c r="AX86" s="370"/>
    </row>
    <row r="87" spans="1:50" ht="14.65" customHeight="1" x14ac:dyDescent="0.15">
      <c r="A87" s="999" t="s">
        <v>344</v>
      </c>
      <c r="B87" s="1002" t="s">
        <v>122</v>
      </c>
      <c r="C87" s="364" t="s">
        <v>133</v>
      </c>
      <c r="D87" s="360"/>
      <c r="E87" s="369"/>
      <c r="F87" s="369"/>
      <c r="G87" s="368"/>
      <c r="H87" s="359"/>
      <c r="I87" s="359"/>
      <c r="J87" s="359"/>
      <c r="K87" s="358"/>
      <c r="L87" s="331"/>
      <c r="M87" s="331"/>
      <c r="N87" s="331"/>
      <c r="O87" s="331"/>
      <c r="P87" s="361">
        <f>SUM(D87:O87)</f>
        <v>0</v>
      </c>
      <c r="Q87" s="984">
        <f>+SUM(P87:P88)</f>
        <v>0</v>
      </c>
      <c r="R87" s="360"/>
      <c r="S87" s="369"/>
      <c r="T87" s="369"/>
      <c r="U87" s="368"/>
      <c r="V87" s="359"/>
      <c r="W87" s="359"/>
      <c r="X87" s="359"/>
      <c r="Y87" s="358"/>
      <c r="Z87" s="331"/>
      <c r="AA87" s="331"/>
      <c r="AB87" s="331"/>
      <c r="AC87" s="331"/>
      <c r="AD87" s="361">
        <f>SUM(R87:AC87)</f>
        <v>0</v>
      </c>
      <c r="AE87" s="984">
        <f>+SUM(AD87:AD88)</f>
        <v>0</v>
      </c>
      <c r="AF87" s="360"/>
      <c r="AG87" s="369"/>
      <c r="AH87" s="369"/>
      <c r="AI87" s="368"/>
      <c r="AJ87" s="359"/>
      <c r="AK87" s="359"/>
      <c r="AL87" s="359"/>
      <c r="AM87" s="358"/>
      <c r="AN87" s="331"/>
      <c r="AO87" s="331"/>
      <c r="AP87" s="331"/>
      <c r="AQ87" s="331"/>
      <c r="AR87" s="361">
        <f>SUM(AF87:AQ87)</f>
        <v>0</v>
      </c>
      <c r="AS87" s="984">
        <f>+SUM(AR87:AR88)</f>
        <v>0</v>
      </c>
      <c r="AT87" s="356">
        <f>+P87+AD87+AR87</f>
        <v>0</v>
      </c>
      <c r="AU87" s="984">
        <f>+AT87+AT88</f>
        <v>0</v>
      </c>
      <c r="AV87" s="975" t="s">
        <v>342</v>
      </c>
      <c r="AW87" s="976"/>
      <c r="AX87" s="977"/>
    </row>
    <row r="88" spans="1:50" ht="14.65" customHeight="1" x14ac:dyDescent="0.15">
      <c r="A88" s="1000"/>
      <c r="B88" s="1003"/>
      <c r="C88" s="285" t="s">
        <v>147</v>
      </c>
      <c r="D88" s="367"/>
      <c r="E88" s="329"/>
      <c r="F88" s="329"/>
      <c r="G88" s="352"/>
      <c r="H88" s="329"/>
      <c r="I88" s="329"/>
      <c r="J88" s="329"/>
      <c r="K88" s="352"/>
      <c r="L88" s="329"/>
      <c r="M88" s="329"/>
      <c r="N88" s="329"/>
      <c r="O88" s="329"/>
      <c r="P88" s="354">
        <f>SUM(D88:O88)</f>
        <v>0</v>
      </c>
      <c r="Q88" s="985"/>
      <c r="R88" s="367"/>
      <c r="S88" s="329"/>
      <c r="T88" s="329"/>
      <c r="U88" s="352"/>
      <c r="V88" s="329"/>
      <c r="W88" s="329"/>
      <c r="X88" s="329"/>
      <c r="Y88" s="352"/>
      <c r="Z88" s="329"/>
      <c r="AA88" s="329"/>
      <c r="AB88" s="329"/>
      <c r="AC88" s="329"/>
      <c r="AD88" s="354">
        <f>SUM(R88:AC88)</f>
        <v>0</v>
      </c>
      <c r="AE88" s="985"/>
      <c r="AF88" s="367"/>
      <c r="AG88" s="329"/>
      <c r="AH88" s="329"/>
      <c r="AI88" s="352"/>
      <c r="AJ88" s="329"/>
      <c r="AK88" s="329"/>
      <c r="AL88" s="329"/>
      <c r="AM88" s="352"/>
      <c r="AN88" s="329"/>
      <c r="AO88" s="329"/>
      <c r="AP88" s="329"/>
      <c r="AQ88" s="329"/>
      <c r="AR88" s="354">
        <f>SUM(AF88:AQ88)</f>
        <v>0</v>
      </c>
      <c r="AS88" s="985"/>
      <c r="AT88" s="350">
        <f>+P88+AD88+AR88</f>
        <v>0</v>
      </c>
      <c r="AU88" s="985">
        <f>+Q88+AS88</f>
        <v>0</v>
      </c>
      <c r="AV88" s="349"/>
      <c r="AW88" s="269"/>
      <c r="AX88" s="272"/>
    </row>
    <row r="89" spans="1:50" ht="14.65" customHeight="1" thickBot="1" x14ac:dyDescent="0.2">
      <c r="A89" s="1001"/>
      <c r="B89" s="348" t="s">
        <v>123</v>
      </c>
      <c r="C89" s="328" t="s">
        <v>147</v>
      </c>
      <c r="D89" s="322"/>
      <c r="E89" s="321"/>
      <c r="F89" s="321"/>
      <c r="G89" s="344"/>
      <c r="H89" s="366"/>
      <c r="I89" s="366"/>
      <c r="J89" s="366"/>
      <c r="K89" s="365"/>
      <c r="L89" s="322"/>
      <c r="M89" s="321"/>
      <c r="N89" s="321"/>
      <c r="O89" s="321"/>
      <c r="P89" s="342"/>
      <c r="Q89" s="345">
        <f>+SUM(D89:O89)</f>
        <v>0</v>
      </c>
      <c r="R89" s="322"/>
      <c r="S89" s="321"/>
      <c r="T89" s="321"/>
      <c r="U89" s="344"/>
      <c r="V89" s="366"/>
      <c r="W89" s="366"/>
      <c r="X89" s="366"/>
      <c r="Y89" s="365"/>
      <c r="Z89" s="322"/>
      <c r="AA89" s="321"/>
      <c r="AB89" s="321"/>
      <c r="AC89" s="321"/>
      <c r="AD89" s="342"/>
      <c r="AE89" s="345">
        <f>+SUM(R89:AC89)</f>
        <v>0</v>
      </c>
      <c r="AF89" s="322"/>
      <c r="AG89" s="321"/>
      <c r="AH89" s="321"/>
      <c r="AI89" s="344"/>
      <c r="AJ89" s="366"/>
      <c r="AK89" s="366"/>
      <c r="AL89" s="366"/>
      <c r="AM89" s="365"/>
      <c r="AN89" s="322"/>
      <c r="AO89" s="321"/>
      <c r="AP89" s="321"/>
      <c r="AQ89" s="321"/>
      <c r="AR89" s="342"/>
      <c r="AS89" s="345">
        <f>+SUM(AF89:AQ89)</f>
        <v>0</v>
      </c>
      <c r="AT89" s="340"/>
      <c r="AU89" s="339">
        <f>+Q89+AE89+AS89</f>
        <v>0</v>
      </c>
      <c r="AV89" s="320"/>
      <c r="AW89" s="319"/>
      <c r="AX89" s="318"/>
    </row>
    <row r="90" spans="1:50" ht="14.65" customHeight="1" thickTop="1" x14ac:dyDescent="0.15">
      <c r="A90" s="999" t="s">
        <v>343</v>
      </c>
      <c r="B90" s="1002" t="s">
        <v>122</v>
      </c>
      <c r="C90" s="364" t="s">
        <v>133</v>
      </c>
      <c r="D90" s="360"/>
      <c r="E90" s="363">
        <f>+E67*$T$48+E77*$AD$48</f>
        <v>0</v>
      </c>
      <c r="F90" s="363">
        <f>+F67*$T$48+F77*$AD$48</f>
        <v>0</v>
      </c>
      <c r="G90" s="362">
        <f>+G67*$T$48+G77*$AD$48</f>
        <v>0</v>
      </c>
      <c r="H90" s="359"/>
      <c r="I90" s="359"/>
      <c r="J90" s="359"/>
      <c r="K90" s="358"/>
      <c r="L90" s="331"/>
      <c r="M90" s="331"/>
      <c r="N90" s="331"/>
      <c r="O90" s="331"/>
      <c r="P90" s="361">
        <f>SUM(D90:O90)</f>
        <v>0</v>
      </c>
      <c r="Q90" s="984">
        <f>+SUM(P90:P91)</f>
        <v>0</v>
      </c>
      <c r="R90" s="360"/>
      <c r="S90" s="363">
        <f>+S67*$V$52+S77*$AF$52</f>
        <v>0</v>
      </c>
      <c r="T90" s="363">
        <f>+T67*$V$52+T77*$AF$52</f>
        <v>0</v>
      </c>
      <c r="U90" s="362">
        <f>+U67*$V$52+U77*$AF$52</f>
        <v>0</v>
      </c>
      <c r="V90" s="359"/>
      <c r="W90" s="359"/>
      <c r="X90" s="359"/>
      <c r="Y90" s="358"/>
      <c r="Z90" s="331"/>
      <c r="AA90" s="331"/>
      <c r="AB90" s="331"/>
      <c r="AC90" s="331"/>
      <c r="AD90" s="361">
        <f>SUM(R90:AC90)</f>
        <v>0</v>
      </c>
      <c r="AE90" s="984">
        <f>+SUM(AD90:AD91)</f>
        <v>0</v>
      </c>
      <c r="AF90" s="360"/>
      <c r="AG90" s="331"/>
      <c r="AH90" s="331"/>
      <c r="AI90" s="330"/>
      <c r="AJ90" s="359"/>
      <c r="AK90" s="359"/>
      <c r="AL90" s="359"/>
      <c r="AM90" s="358"/>
      <c r="AN90" s="331"/>
      <c r="AO90" s="331"/>
      <c r="AP90" s="331"/>
      <c r="AQ90" s="331"/>
      <c r="AR90" s="357"/>
      <c r="AS90" s="982"/>
      <c r="AT90" s="356">
        <f>+P90+AD90+AR90</f>
        <v>0</v>
      </c>
      <c r="AU90" s="984">
        <f>+AT90+AT91</f>
        <v>0</v>
      </c>
      <c r="AV90" s="975" t="s">
        <v>342</v>
      </c>
      <c r="AW90" s="976"/>
      <c r="AX90" s="977"/>
    </row>
    <row r="91" spans="1:50" ht="14.65" customHeight="1" x14ac:dyDescent="0.15">
      <c r="A91" s="1000"/>
      <c r="B91" s="1003"/>
      <c r="C91" s="285" t="s">
        <v>147</v>
      </c>
      <c r="D91" s="355">
        <f>+D68*$T$48+D78*$AD$48</f>
        <v>0</v>
      </c>
      <c r="E91" s="329"/>
      <c r="F91" s="329"/>
      <c r="G91" s="352"/>
      <c r="H91" s="329"/>
      <c r="I91" s="329"/>
      <c r="J91" s="329"/>
      <c r="K91" s="352"/>
      <c r="L91" s="994">
        <f>+L78*$AD$48</f>
        <v>0</v>
      </c>
      <c r="M91" s="986">
        <f>+M78*$AD$48</f>
        <v>0</v>
      </c>
      <c r="N91" s="986">
        <f>+N78*$AD$48</f>
        <v>0</v>
      </c>
      <c r="O91" s="986">
        <f>+O78*$AD$48</f>
        <v>0</v>
      </c>
      <c r="P91" s="354">
        <f>SUM(D91:O91)</f>
        <v>0</v>
      </c>
      <c r="Q91" s="985"/>
      <c r="R91" s="355">
        <f>+R68*$V$52+R78*$AF$52</f>
        <v>0</v>
      </c>
      <c r="S91" s="329"/>
      <c r="T91" s="329"/>
      <c r="U91" s="352"/>
      <c r="V91" s="329"/>
      <c r="W91" s="329"/>
      <c r="X91" s="329"/>
      <c r="Y91" s="352"/>
      <c r="Z91" s="994">
        <f>+Z78*$AF$52</f>
        <v>0</v>
      </c>
      <c r="AA91" s="986">
        <f>+AA78*$AF$52</f>
        <v>0</v>
      </c>
      <c r="AB91" s="986">
        <f>+AB78*$AF$52</f>
        <v>0</v>
      </c>
      <c r="AC91" s="986">
        <f>+AC78*$AF$52</f>
        <v>0</v>
      </c>
      <c r="AD91" s="354">
        <f>SUM(R91:AC91)</f>
        <v>0</v>
      </c>
      <c r="AE91" s="985"/>
      <c r="AF91" s="353"/>
      <c r="AG91" s="329"/>
      <c r="AH91" s="329"/>
      <c r="AI91" s="352"/>
      <c r="AJ91" s="329"/>
      <c r="AK91" s="329"/>
      <c r="AL91" s="329"/>
      <c r="AM91" s="352"/>
      <c r="AN91" s="329"/>
      <c r="AO91" s="329"/>
      <c r="AP91" s="329"/>
      <c r="AQ91" s="329"/>
      <c r="AR91" s="351"/>
      <c r="AS91" s="983"/>
      <c r="AT91" s="350">
        <f>+P91+AD91+AR91</f>
        <v>0</v>
      </c>
      <c r="AU91" s="985">
        <f>+Q91+AS91</f>
        <v>0</v>
      </c>
      <c r="AV91" s="349"/>
      <c r="AW91" s="269"/>
      <c r="AX91" s="272"/>
    </row>
    <row r="92" spans="1:50" ht="14.65" customHeight="1" thickBot="1" x14ac:dyDescent="0.2">
      <c r="A92" s="1001"/>
      <c r="B92" s="348" t="s">
        <v>123</v>
      </c>
      <c r="C92" s="328" t="s">
        <v>147</v>
      </c>
      <c r="D92" s="322"/>
      <c r="E92" s="321"/>
      <c r="F92" s="321"/>
      <c r="G92" s="344"/>
      <c r="H92" s="347">
        <f>+H69*$U$48+H79*$AE$48</f>
        <v>0</v>
      </c>
      <c r="I92" s="347">
        <f>+I69*$U$48+I79*$AE$48</f>
        <v>0</v>
      </c>
      <c r="J92" s="347">
        <f>+J69*$U$48+J79*$AE$48</f>
        <v>0</v>
      </c>
      <c r="K92" s="346">
        <f>+K69*$U$48+K79*$AE$48</f>
        <v>0</v>
      </c>
      <c r="L92" s="995"/>
      <c r="M92" s="987"/>
      <c r="N92" s="987"/>
      <c r="O92" s="987"/>
      <c r="P92" s="342"/>
      <c r="Q92" s="345">
        <f>+SUM(D92:O92)</f>
        <v>0</v>
      </c>
      <c r="R92" s="322"/>
      <c r="S92" s="321"/>
      <c r="T92" s="321"/>
      <c r="U92" s="344"/>
      <c r="V92" s="347">
        <f>+V69*$W$52+V79*$AG$52</f>
        <v>0</v>
      </c>
      <c r="W92" s="347">
        <f>+W69*$W$52+W79*$AG$52</f>
        <v>0</v>
      </c>
      <c r="X92" s="347">
        <f>+X69*$W$52+X79*$AG$52</f>
        <v>0</v>
      </c>
      <c r="Y92" s="346">
        <f>+Y69*$W$52+Y79*$AG$52</f>
        <v>0</v>
      </c>
      <c r="Z92" s="995"/>
      <c r="AA92" s="987"/>
      <c r="AB92" s="987"/>
      <c r="AC92" s="987"/>
      <c r="AD92" s="342"/>
      <c r="AE92" s="345">
        <f>+SUM(R92:AC92)</f>
        <v>0</v>
      </c>
      <c r="AF92" s="322"/>
      <c r="AG92" s="321"/>
      <c r="AH92" s="321"/>
      <c r="AI92" s="344"/>
      <c r="AJ92" s="343"/>
      <c r="AK92" s="343"/>
      <c r="AL92" s="343"/>
      <c r="AM92" s="341"/>
      <c r="AN92" s="322"/>
      <c r="AO92" s="321"/>
      <c r="AP92" s="321"/>
      <c r="AQ92" s="321"/>
      <c r="AR92" s="342"/>
      <c r="AS92" s="341"/>
      <c r="AT92" s="340"/>
      <c r="AU92" s="339">
        <f>+Q92+AE92+AS92</f>
        <v>0</v>
      </c>
      <c r="AV92" s="320"/>
      <c r="AW92" s="319"/>
      <c r="AX92" s="318"/>
    </row>
    <row r="93" spans="1:50" ht="14.65" customHeight="1" thickTop="1" x14ac:dyDescent="0.15">
      <c r="A93" s="978" t="s">
        <v>157</v>
      </c>
      <c r="B93" s="979"/>
      <c r="C93" s="338" t="s">
        <v>341</v>
      </c>
      <c r="D93" s="988">
        <f>IF(J19&gt;0,+AN19/J19*860/10750,0)</f>
        <v>0</v>
      </c>
      <c r="E93" s="989"/>
      <c r="F93" s="989"/>
      <c r="G93" s="990"/>
      <c r="H93" s="991">
        <f>IF(K19&gt;0,+AO19/K19*860/10750,0)</f>
        <v>0</v>
      </c>
      <c r="I93" s="992"/>
      <c r="J93" s="992"/>
      <c r="K93" s="993"/>
      <c r="L93" s="337"/>
      <c r="M93" s="337"/>
      <c r="N93" s="337"/>
      <c r="O93" s="337"/>
      <c r="P93" s="336"/>
      <c r="Q93" s="335"/>
      <c r="R93" s="988">
        <f>IF(L19&gt;0,+AP19/L19*860/10750,0)</f>
        <v>0</v>
      </c>
      <c r="S93" s="989"/>
      <c r="T93" s="989"/>
      <c r="U93" s="990"/>
      <c r="V93" s="991">
        <f>IF(M19&gt;0,+AQ19/M19*860/10750,0)</f>
        <v>0</v>
      </c>
      <c r="W93" s="992"/>
      <c r="X93" s="992"/>
      <c r="Y93" s="993"/>
      <c r="Z93" s="337"/>
      <c r="AA93" s="337"/>
      <c r="AB93" s="337"/>
      <c r="AC93" s="337"/>
      <c r="AD93" s="336"/>
      <c r="AE93" s="335"/>
      <c r="AF93" s="988">
        <f>IF(N19&gt;0,+AR19/N19*860/10750,0)</f>
        <v>0</v>
      </c>
      <c r="AG93" s="989"/>
      <c r="AH93" s="989"/>
      <c r="AI93" s="990"/>
      <c r="AJ93" s="991">
        <f>IF(O19&gt;0,+AS19/O19*860/10750,0)</f>
        <v>0</v>
      </c>
      <c r="AK93" s="992"/>
      <c r="AL93" s="992"/>
      <c r="AM93" s="993"/>
      <c r="AN93" s="337"/>
      <c r="AO93" s="337"/>
      <c r="AP93" s="337"/>
      <c r="AQ93" s="337"/>
      <c r="AR93" s="336"/>
      <c r="AS93" s="335"/>
      <c r="AT93" s="336"/>
      <c r="AU93" s="335"/>
      <c r="AV93" s="996"/>
      <c r="AW93" s="997"/>
      <c r="AX93" s="998"/>
    </row>
    <row r="94" spans="1:50" ht="14.65" customHeight="1" x14ac:dyDescent="0.15">
      <c r="A94" s="969" t="s">
        <v>340</v>
      </c>
      <c r="B94" s="970"/>
      <c r="C94" s="334" t="s">
        <v>339</v>
      </c>
      <c r="D94" s="333">
        <f>+D75*1000*$D$93</f>
        <v>0</v>
      </c>
      <c r="E94" s="333">
        <f>+E74*1000*$D$93</f>
        <v>0</v>
      </c>
      <c r="F94" s="333">
        <f>+F74*1000*$D$93</f>
        <v>0</v>
      </c>
      <c r="G94" s="332">
        <f>+G74*1000*$D$93</f>
        <v>0</v>
      </c>
      <c r="H94" s="331"/>
      <c r="I94" s="331"/>
      <c r="J94" s="331"/>
      <c r="K94" s="330"/>
      <c r="L94" s="329"/>
      <c r="M94" s="329"/>
      <c r="N94" s="329"/>
      <c r="O94" s="329"/>
      <c r="P94" s="973">
        <f>SUM(D94:O94)</f>
        <v>0</v>
      </c>
      <c r="Q94" s="974"/>
      <c r="R94" s="333">
        <f>+R75*1000*$R$93</f>
        <v>0</v>
      </c>
      <c r="S94" s="333">
        <f>+S74*1000*$R$93</f>
        <v>0</v>
      </c>
      <c r="T94" s="333">
        <f>+T74*1000*$R$93</f>
        <v>0</v>
      </c>
      <c r="U94" s="332">
        <f>+U74*1000*$R$93</f>
        <v>0</v>
      </c>
      <c r="V94" s="331"/>
      <c r="W94" s="331"/>
      <c r="X94" s="331"/>
      <c r="Y94" s="330"/>
      <c r="Z94" s="329"/>
      <c r="AA94" s="329"/>
      <c r="AB94" s="329"/>
      <c r="AC94" s="329"/>
      <c r="AD94" s="973">
        <f>SUM(R94:AC94)</f>
        <v>0</v>
      </c>
      <c r="AE94" s="974"/>
      <c r="AF94" s="333">
        <f>+AF75*1000*$AF$93</f>
        <v>0</v>
      </c>
      <c r="AG94" s="333">
        <f>+AG74*1000*$AF$93</f>
        <v>0</v>
      </c>
      <c r="AH94" s="333">
        <f>+AH74*1000*$AF$93</f>
        <v>0</v>
      </c>
      <c r="AI94" s="332">
        <f>+AI74*1000*$AF$93</f>
        <v>0</v>
      </c>
      <c r="AJ94" s="331"/>
      <c r="AK94" s="331"/>
      <c r="AL94" s="331"/>
      <c r="AM94" s="330"/>
      <c r="AN94" s="329"/>
      <c r="AO94" s="329"/>
      <c r="AP94" s="329"/>
      <c r="AQ94" s="329"/>
      <c r="AR94" s="973">
        <f>SUM(AF87:AQ87)</f>
        <v>0</v>
      </c>
      <c r="AS94" s="974"/>
      <c r="AT94" s="973">
        <f>+P94+AD94+AR94</f>
        <v>0</v>
      </c>
      <c r="AU94" s="974"/>
      <c r="AV94" s="975" t="s">
        <v>338</v>
      </c>
      <c r="AW94" s="976"/>
      <c r="AX94" s="977"/>
    </row>
    <row r="95" spans="1:50" ht="14.65" customHeight="1" thickBot="1" x14ac:dyDescent="0.2">
      <c r="A95" s="971"/>
      <c r="B95" s="972"/>
      <c r="C95" s="328" t="s">
        <v>172</v>
      </c>
      <c r="D95" s="327"/>
      <c r="E95" s="326"/>
      <c r="F95" s="326"/>
      <c r="G95" s="325"/>
      <c r="H95" s="324">
        <f>+H76*1000*$H$93</f>
        <v>0</v>
      </c>
      <c r="I95" s="324">
        <f>+I76*1000*$H$93</f>
        <v>0</v>
      </c>
      <c r="J95" s="324">
        <f>+J76*1000*$H$93</f>
        <v>0</v>
      </c>
      <c r="K95" s="323">
        <f>+K76*1000*$H$93</f>
        <v>0</v>
      </c>
      <c r="L95" s="322"/>
      <c r="M95" s="321"/>
      <c r="N95" s="321"/>
      <c r="O95" s="321"/>
      <c r="P95" s="980">
        <f>SUM(D95:O95)</f>
        <v>0</v>
      </c>
      <c r="Q95" s="981"/>
      <c r="R95" s="327"/>
      <c r="S95" s="326"/>
      <c r="T95" s="326"/>
      <c r="U95" s="325"/>
      <c r="V95" s="324">
        <f>+V76*1000*$V$93</f>
        <v>0</v>
      </c>
      <c r="W95" s="324">
        <f>+W76*1000*$V$93</f>
        <v>0</v>
      </c>
      <c r="X95" s="324">
        <f>+X76*1000*$V$93</f>
        <v>0</v>
      </c>
      <c r="Y95" s="323">
        <f>+Y76*1000*$V$93</f>
        <v>0</v>
      </c>
      <c r="Z95" s="322"/>
      <c r="AA95" s="321"/>
      <c r="AB95" s="321"/>
      <c r="AC95" s="321"/>
      <c r="AD95" s="980">
        <f>SUM(R95:AC95)</f>
        <v>0</v>
      </c>
      <c r="AE95" s="981"/>
      <c r="AF95" s="327"/>
      <c r="AG95" s="326"/>
      <c r="AH95" s="326"/>
      <c r="AI95" s="325"/>
      <c r="AJ95" s="324">
        <f>+AJ76*1000*$AJ$93</f>
        <v>0</v>
      </c>
      <c r="AK95" s="324">
        <f>+AK76*1000*$AJ$93</f>
        <v>0</v>
      </c>
      <c r="AL95" s="324">
        <f>+AL76*1000*$AJ$93</f>
        <v>0</v>
      </c>
      <c r="AM95" s="323">
        <f>+AM76*1000*$AJ$93</f>
        <v>0</v>
      </c>
      <c r="AN95" s="322"/>
      <c r="AO95" s="321"/>
      <c r="AP95" s="321"/>
      <c r="AQ95" s="321"/>
      <c r="AR95" s="980">
        <f>SUM(AF88:AQ88)</f>
        <v>0</v>
      </c>
      <c r="AS95" s="981"/>
      <c r="AT95" s="980">
        <f>+P95+AD95+AR95</f>
        <v>0</v>
      </c>
      <c r="AU95" s="981"/>
      <c r="AV95" s="320"/>
      <c r="AW95" s="319"/>
      <c r="AX95" s="318"/>
    </row>
    <row r="96" spans="1:50" ht="14.65" customHeight="1" thickTop="1" thickBot="1" x14ac:dyDescent="0.2">
      <c r="A96" s="256" t="s">
        <v>158</v>
      </c>
      <c r="D96" s="171"/>
      <c r="H96" s="256"/>
    </row>
    <row r="97" spans="1:26" ht="14.65" customHeight="1" x14ac:dyDescent="0.15">
      <c r="A97" s="922" t="s">
        <v>159</v>
      </c>
      <c r="B97" s="923"/>
      <c r="C97" s="924"/>
      <c r="D97" s="925"/>
      <c r="E97" s="925"/>
      <c r="F97" s="926"/>
      <c r="H97" s="315"/>
      <c r="I97" s="315"/>
      <c r="J97" s="315"/>
      <c r="K97" s="315"/>
      <c r="L97" s="317"/>
      <c r="M97" s="317"/>
      <c r="N97" s="317"/>
      <c r="O97" s="316"/>
      <c r="P97" s="316"/>
      <c r="Q97" s="316"/>
      <c r="R97" s="316"/>
      <c r="S97" s="315"/>
      <c r="T97" s="315"/>
      <c r="U97" s="315"/>
      <c r="V97" s="315"/>
      <c r="W97" s="315"/>
    </row>
    <row r="98" spans="1:26" ht="14.65" customHeight="1" thickBot="1" x14ac:dyDescent="0.2">
      <c r="A98" s="927" t="s">
        <v>160</v>
      </c>
      <c r="B98" s="928"/>
      <c r="C98" s="929"/>
      <c r="D98" s="930"/>
      <c r="E98" s="930"/>
      <c r="F98" s="931"/>
      <c r="H98" s="315"/>
      <c r="I98" s="315"/>
      <c r="J98" s="314"/>
      <c r="K98" s="314"/>
      <c r="L98" s="314"/>
      <c r="M98" s="314"/>
      <c r="N98" s="314"/>
      <c r="O98" s="314"/>
      <c r="P98" s="314"/>
      <c r="Q98" s="314"/>
      <c r="R98" s="314"/>
      <c r="S98" s="314"/>
      <c r="T98" s="313"/>
      <c r="U98" s="313"/>
      <c r="V98" s="313"/>
      <c r="W98" s="313"/>
    </row>
    <row r="99" spans="1:26" ht="14.65" customHeight="1" thickBot="1" x14ac:dyDescent="0.2">
      <c r="A99" s="256" t="s">
        <v>161</v>
      </c>
      <c r="C99" s="171" t="s">
        <v>337</v>
      </c>
      <c r="I99" s="312"/>
      <c r="V99" s="312"/>
    </row>
    <row r="100" spans="1:26" ht="14.65" customHeight="1" thickBot="1" x14ac:dyDescent="0.2">
      <c r="A100" s="311" t="s">
        <v>162</v>
      </c>
      <c r="B100" s="310" t="s">
        <v>163</v>
      </c>
      <c r="C100" s="310"/>
      <c r="D100" s="309"/>
      <c r="E100" s="310" t="s">
        <v>164</v>
      </c>
      <c r="F100" s="310"/>
      <c r="G100" s="310"/>
      <c r="H100" s="310"/>
      <c r="I100" s="310"/>
      <c r="J100" s="310"/>
      <c r="K100" s="310"/>
      <c r="L100" s="310"/>
      <c r="M100" s="310"/>
      <c r="N100" s="310"/>
      <c r="O100" s="310"/>
      <c r="P100" s="310"/>
      <c r="Q100" s="310"/>
      <c r="R100" s="310"/>
      <c r="S100" s="310"/>
      <c r="T100" s="309"/>
      <c r="U100" s="932" t="s">
        <v>165</v>
      </c>
      <c r="V100" s="933"/>
      <c r="W100" s="932" t="s">
        <v>120</v>
      </c>
      <c r="X100" s="934"/>
      <c r="Y100" s="934"/>
      <c r="Z100" s="935"/>
    </row>
    <row r="101" spans="1:26" ht="14.65" customHeight="1" thickTop="1" x14ac:dyDescent="0.15">
      <c r="A101" s="936" t="s">
        <v>166</v>
      </c>
      <c r="B101" s="308" t="s">
        <v>167</v>
      </c>
      <c r="C101" s="289"/>
      <c r="D101" s="303"/>
      <c r="E101" s="307"/>
      <c r="F101" s="289" t="s">
        <v>236</v>
      </c>
      <c r="G101" s="306">
        <f>+B54+B31</f>
        <v>0</v>
      </c>
      <c r="H101" s="304" t="s">
        <v>336</v>
      </c>
      <c r="I101" s="305"/>
      <c r="J101" s="304" t="s">
        <v>335</v>
      </c>
      <c r="K101" s="304">
        <v>12</v>
      </c>
      <c r="L101" s="289" t="s">
        <v>237</v>
      </c>
      <c r="M101" s="289"/>
      <c r="N101" s="289"/>
      <c r="O101" s="289"/>
      <c r="P101" s="289"/>
      <c r="Q101" s="289"/>
      <c r="R101" s="289"/>
      <c r="S101" s="289"/>
      <c r="T101" s="303"/>
      <c r="U101" s="939">
        <f>+E101*G101*I101*K101</f>
        <v>0</v>
      </c>
      <c r="V101" s="940"/>
      <c r="W101" s="941" t="s">
        <v>334</v>
      </c>
      <c r="X101" s="942"/>
      <c r="Y101" s="942"/>
      <c r="Z101" s="943"/>
    </row>
    <row r="102" spans="1:26" ht="14.65" customHeight="1" x14ac:dyDescent="0.15">
      <c r="A102" s="937"/>
      <c r="B102" s="950" t="s">
        <v>168</v>
      </c>
      <c r="C102" s="951" t="s">
        <v>122</v>
      </c>
      <c r="D102" s="302" t="s">
        <v>133</v>
      </c>
      <c r="E102" s="298" t="s">
        <v>329</v>
      </c>
      <c r="F102" s="301"/>
      <c r="G102" s="269" t="s">
        <v>328</v>
      </c>
      <c r="H102" s="274"/>
      <c r="I102" s="269" t="s">
        <v>328</v>
      </c>
      <c r="J102" s="274"/>
      <c r="K102" s="269" t="s">
        <v>238</v>
      </c>
      <c r="L102" s="296">
        <f>INT(+AX35)</f>
        <v>0</v>
      </c>
      <c r="M102" s="269" t="s">
        <v>327</v>
      </c>
      <c r="N102" s="269"/>
      <c r="O102" s="269"/>
      <c r="P102" s="269"/>
      <c r="Q102" s="269"/>
      <c r="R102" s="269"/>
      <c r="S102" s="269"/>
      <c r="T102" s="272"/>
      <c r="U102" s="952">
        <f>+(F102+H102+J102)*L102</f>
        <v>0</v>
      </c>
      <c r="V102" s="953"/>
      <c r="W102" s="944"/>
      <c r="X102" s="945"/>
      <c r="Y102" s="945"/>
      <c r="Z102" s="946"/>
    </row>
    <row r="103" spans="1:26" ht="14.65" customHeight="1" x14ac:dyDescent="0.15">
      <c r="A103" s="937"/>
      <c r="B103" s="950"/>
      <c r="C103" s="951"/>
      <c r="D103" s="302" t="s">
        <v>169</v>
      </c>
      <c r="E103" s="298" t="s">
        <v>329</v>
      </c>
      <c r="F103" s="301"/>
      <c r="G103" s="269" t="s">
        <v>328</v>
      </c>
      <c r="H103" s="300">
        <f>+H102</f>
        <v>0</v>
      </c>
      <c r="I103" s="269" t="s">
        <v>328</v>
      </c>
      <c r="J103" s="269">
        <f>+J102</f>
        <v>0</v>
      </c>
      <c r="K103" s="269" t="s">
        <v>238</v>
      </c>
      <c r="L103" s="296">
        <f>INT(+AX36)</f>
        <v>0</v>
      </c>
      <c r="M103" s="269" t="s">
        <v>327</v>
      </c>
      <c r="N103" s="269"/>
      <c r="O103" s="269"/>
      <c r="P103" s="269"/>
      <c r="Q103" s="269"/>
      <c r="R103" s="269"/>
      <c r="S103" s="269"/>
      <c r="T103" s="272"/>
      <c r="U103" s="952">
        <f>+(F103+H103+J103)*L103</f>
        <v>0</v>
      </c>
      <c r="V103" s="953"/>
      <c r="W103" s="944"/>
      <c r="X103" s="945"/>
      <c r="Y103" s="945"/>
      <c r="Z103" s="946"/>
    </row>
    <row r="104" spans="1:26" ht="14.65" customHeight="1" x14ac:dyDescent="0.15">
      <c r="A104" s="937"/>
      <c r="B104" s="950"/>
      <c r="C104" s="299" t="s">
        <v>123</v>
      </c>
      <c r="D104" s="954" t="s">
        <v>169</v>
      </c>
      <c r="E104" s="298" t="s">
        <v>329</v>
      </c>
      <c r="F104" s="297">
        <f>+F103</f>
        <v>0</v>
      </c>
      <c r="G104" s="269" t="s">
        <v>328</v>
      </c>
      <c r="H104" s="269">
        <f>+H102</f>
        <v>0</v>
      </c>
      <c r="I104" s="269" t="s">
        <v>328</v>
      </c>
      <c r="J104" s="269">
        <f>+J102</f>
        <v>0</v>
      </c>
      <c r="K104" s="269" t="s">
        <v>238</v>
      </c>
      <c r="L104" s="296">
        <f>INT(+AX37)</f>
        <v>0</v>
      </c>
      <c r="M104" s="269" t="s">
        <v>327</v>
      </c>
      <c r="N104" s="269"/>
      <c r="O104" s="269"/>
      <c r="P104" s="269"/>
      <c r="Q104" s="269"/>
      <c r="R104" s="269"/>
      <c r="S104" s="269"/>
      <c r="T104" s="272"/>
      <c r="U104" s="952">
        <f>+(F104+H104+J104)*L104</f>
        <v>0</v>
      </c>
      <c r="V104" s="953"/>
      <c r="W104" s="944"/>
      <c r="X104" s="945"/>
      <c r="Y104" s="945"/>
      <c r="Z104" s="946"/>
    </row>
    <row r="105" spans="1:26" ht="14.65" customHeight="1" x14ac:dyDescent="0.15">
      <c r="A105" s="937"/>
      <c r="B105" s="950"/>
      <c r="C105" s="299" t="s">
        <v>330</v>
      </c>
      <c r="D105" s="954"/>
      <c r="E105" s="298" t="s">
        <v>329</v>
      </c>
      <c r="F105" s="297">
        <f>+F103</f>
        <v>0</v>
      </c>
      <c r="G105" s="269" t="s">
        <v>328</v>
      </c>
      <c r="H105" s="269">
        <f>+H102</f>
        <v>0</v>
      </c>
      <c r="I105" s="269" t="s">
        <v>328</v>
      </c>
      <c r="J105" s="269">
        <f>+J102</f>
        <v>0</v>
      </c>
      <c r="K105" s="269" t="s">
        <v>238</v>
      </c>
      <c r="L105" s="296">
        <f>INT(+AX38)</f>
        <v>0</v>
      </c>
      <c r="M105" s="269" t="s">
        <v>327</v>
      </c>
      <c r="N105" s="266"/>
      <c r="O105" s="266"/>
      <c r="P105" s="266"/>
      <c r="Q105" s="266"/>
      <c r="R105" s="266"/>
      <c r="S105" s="266"/>
      <c r="T105" s="265"/>
      <c r="U105" s="952">
        <f>+(F105+H105+J105)*L105</f>
        <v>0</v>
      </c>
      <c r="V105" s="953"/>
      <c r="W105" s="944"/>
      <c r="X105" s="945"/>
      <c r="Y105" s="945"/>
      <c r="Z105" s="946"/>
    </row>
    <row r="106" spans="1:26" ht="14.65" customHeight="1" x14ac:dyDescent="0.15">
      <c r="A106" s="937"/>
      <c r="B106" s="295"/>
      <c r="C106" s="294"/>
      <c r="D106" s="265"/>
      <c r="E106" s="293"/>
      <c r="F106" s="293" t="s">
        <v>239</v>
      </c>
      <c r="H106" s="255" t="s">
        <v>240</v>
      </c>
      <c r="J106" s="258" t="s">
        <v>241</v>
      </c>
      <c r="L106" s="259"/>
      <c r="M106" s="258"/>
      <c r="N106" s="266"/>
      <c r="O106" s="266"/>
      <c r="P106" s="266"/>
      <c r="Q106" s="266"/>
      <c r="R106" s="266"/>
      <c r="S106" s="266"/>
      <c r="T106" s="265"/>
      <c r="U106" s="955"/>
      <c r="V106" s="956"/>
      <c r="W106" s="944"/>
      <c r="X106" s="945"/>
      <c r="Y106" s="945"/>
      <c r="Z106" s="946"/>
    </row>
    <row r="107" spans="1:26" ht="14.65" customHeight="1" thickBot="1" x14ac:dyDescent="0.2">
      <c r="A107" s="938"/>
      <c r="B107" s="264" t="s">
        <v>170</v>
      </c>
      <c r="C107" s="263"/>
      <c r="D107" s="262"/>
      <c r="E107" s="261"/>
      <c r="F107" s="261"/>
      <c r="G107" s="261"/>
      <c r="H107" s="261"/>
      <c r="I107" s="261"/>
      <c r="J107" s="261"/>
      <c r="K107" s="261"/>
      <c r="L107" s="261"/>
      <c r="M107" s="261"/>
      <c r="N107" s="261"/>
      <c r="O107" s="261"/>
      <c r="P107" s="261"/>
      <c r="Q107" s="261"/>
      <c r="R107" s="261"/>
      <c r="S107" s="261"/>
      <c r="T107" s="260"/>
      <c r="U107" s="957">
        <f>SUM(U101:U106)</f>
        <v>0</v>
      </c>
      <c r="V107" s="958"/>
      <c r="W107" s="947"/>
      <c r="X107" s="948"/>
      <c r="Y107" s="948"/>
      <c r="Z107" s="949"/>
    </row>
    <row r="108" spans="1:26" ht="14.65" customHeight="1" thickTop="1" x14ac:dyDescent="0.15">
      <c r="A108" s="936" t="s">
        <v>171</v>
      </c>
      <c r="B108" s="292"/>
      <c r="C108" s="291"/>
      <c r="D108" s="290"/>
      <c r="E108" s="959"/>
      <c r="F108" s="960"/>
      <c r="G108" s="960"/>
      <c r="H108" s="289"/>
      <c r="I108" s="960"/>
      <c r="J108" s="960"/>
      <c r="K108" s="960"/>
      <c r="L108" s="289"/>
      <c r="M108" s="960"/>
      <c r="N108" s="960"/>
      <c r="O108" s="960"/>
      <c r="P108" s="289"/>
      <c r="Q108" s="289"/>
      <c r="R108" s="289"/>
      <c r="S108" s="289"/>
      <c r="T108" s="289"/>
      <c r="U108" s="288"/>
      <c r="V108" s="287"/>
      <c r="W108" s="941" t="s">
        <v>326</v>
      </c>
      <c r="X108" s="942"/>
      <c r="Y108" s="942"/>
      <c r="Z108" s="943"/>
    </row>
    <row r="109" spans="1:26" ht="14.65" customHeight="1" x14ac:dyDescent="0.15">
      <c r="A109" s="937"/>
      <c r="B109" s="286" t="s">
        <v>167</v>
      </c>
      <c r="C109" s="282"/>
      <c r="D109" s="285"/>
      <c r="E109" s="284"/>
      <c r="F109" s="282" t="s">
        <v>242</v>
      </c>
      <c r="G109" s="281"/>
      <c r="H109" s="280" t="s">
        <v>243</v>
      </c>
      <c r="I109" s="283"/>
      <c r="J109" s="282" t="s">
        <v>242</v>
      </c>
      <c r="K109" s="281"/>
      <c r="L109" s="280" t="s">
        <v>243</v>
      </c>
      <c r="M109" s="283"/>
      <c r="N109" s="282" t="s">
        <v>242</v>
      </c>
      <c r="O109" s="281"/>
      <c r="P109" s="280" t="s">
        <v>237</v>
      </c>
      <c r="Q109" s="279"/>
      <c r="R109" s="277"/>
      <c r="S109" s="278"/>
      <c r="T109" s="277"/>
      <c r="U109" s="961">
        <f>+E109*G109+I109*K109+M109*O109+Q109*S109</f>
        <v>0</v>
      </c>
      <c r="V109" s="962"/>
      <c r="W109" s="944"/>
      <c r="X109" s="945"/>
      <c r="Y109" s="945"/>
      <c r="Z109" s="946"/>
    </row>
    <row r="110" spans="1:26" ht="14.65" customHeight="1" x14ac:dyDescent="0.15">
      <c r="A110" s="937"/>
      <c r="B110" s="963" t="s">
        <v>168</v>
      </c>
      <c r="C110" s="964"/>
      <c r="D110" s="276" t="s">
        <v>325</v>
      </c>
      <c r="E110" s="275"/>
      <c r="F110" s="269" t="s">
        <v>321</v>
      </c>
      <c r="G110" s="273"/>
      <c r="H110" s="269" t="s">
        <v>324</v>
      </c>
      <c r="I110" s="274"/>
      <c r="J110" s="269" t="s">
        <v>321</v>
      </c>
      <c r="K110" s="273"/>
      <c r="L110" s="269" t="s">
        <v>324</v>
      </c>
      <c r="M110" s="274"/>
      <c r="N110" s="269" t="s">
        <v>321</v>
      </c>
      <c r="O110" s="273">
        <f>+AT94</f>
        <v>0</v>
      </c>
      <c r="P110" s="269" t="s">
        <v>323</v>
      </c>
      <c r="Q110" s="269"/>
      <c r="R110" s="269"/>
      <c r="S110" s="269"/>
      <c r="T110" s="272"/>
      <c r="U110" s="952">
        <f>+E110*G110+I110*K110+M110*O110</f>
        <v>0</v>
      </c>
      <c r="V110" s="953"/>
      <c r="W110" s="944"/>
      <c r="X110" s="945"/>
      <c r="Y110" s="945"/>
      <c r="Z110" s="946"/>
    </row>
    <row r="111" spans="1:26" ht="14.65" customHeight="1" x14ac:dyDescent="0.15">
      <c r="A111" s="937"/>
      <c r="B111" s="965"/>
      <c r="C111" s="966"/>
      <c r="D111" s="271" t="s">
        <v>172</v>
      </c>
      <c r="E111" s="270"/>
      <c r="F111" s="269" t="s">
        <v>321</v>
      </c>
      <c r="G111" s="267"/>
      <c r="H111" s="266" t="s">
        <v>391</v>
      </c>
      <c r="I111" s="268"/>
      <c r="J111" s="269" t="s">
        <v>321</v>
      </c>
      <c r="K111" s="267"/>
      <c r="L111" s="269" t="s">
        <v>391</v>
      </c>
      <c r="M111" s="268"/>
      <c r="N111" s="266" t="s">
        <v>321</v>
      </c>
      <c r="O111" s="267">
        <f>+AT95</f>
        <v>0</v>
      </c>
      <c r="P111" s="266" t="s">
        <v>390</v>
      </c>
      <c r="Q111" s="266"/>
      <c r="R111" s="266"/>
      <c r="S111" s="266"/>
      <c r="T111" s="265"/>
      <c r="U111" s="967">
        <f>+E111*G111+I111*K111+M111*O111</f>
        <v>0</v>
      </c>
      <c r="V111" s="968"/>
      <c r="W111" s="944"/>
      <c r="X111" s="945"/>
      <c r="Y111" s="945"/>
      <c r="Z111" s="946"/>
    </row>
    <row r="112" spans="1:26" ht="14.65" customHeight="1" thickBot="1" x14ac:dyDescent="0.2">
      <c r="A112" s="938"/>
      <c r="B112" s="264" t="s">
        <v>170</v>
      </c>
      <c r="C112" s="263"/>
      <c r="D112" s="262"/>
      <c r="E112" s="261"/>
      <c r="F112" s="261"/>
      <c r="G112" s="261"/>
      <c r="H112" s="261"/>
      <c r="I112" s="261"/>
      <c r="J112" s="261"/>
      <c r="K112" s="261"/>
      <c r="L112" s="261"/>
      <c r="M112" s="261"/>
      <c r="N112" s="261"/>
      <c r="O112" s="261"/>
      <c r="P112" s="261"/>
      <c r="Q112" s="261"/>
      <c r="R112" s="261"/>
      <c r="S112" s="261"/>
      <c r="T112" s="260"/>
      <c r="U112" s="957">
        <f>SUM(U109:U111)</f>
        <v>0</v>
      </c>
      <c r="V112" s="958"/>
      <c r="W112" s="947"/>
      <c r="X112" s="948"/>
      <c r="Y112" s="948"/>
      <c r="Z112" s="949"/>
    </row>
    <row r="113" spans="2:26" ht="14.65" customHeight="1" thickTop="1" x14ac:dyDescent="0.15">
      <c r="B113" s="168" t="s">
        <v>319</v>
      </c>
      <c r="T113" s="258"/>
      <c r="U113" s="259"/>
      <c r="V113" s="259"/>
      <c r="W113" s="259"/>
      <c r="X113" s="259"/>
      <c r="Y113" s="259"/>
      <c r="Z113" s="258"/>
    </row>
    <row r="114" spans="2:26" ht="14.65" customHeight="1" x14ac:dyDescent="0.15">
      <c r="B114" s="168" t="s">
        <v>318</v>
      </c>
      <c r="L114" s="256"/>
      <c r="U114" s="168"/>
    </row>
    <row r="115" spans="2:26" ht="14.65" customHeight="1" x14ac:dyDescent="0.15">
      <c r="B115" s="168" t="s">
        <v>317</v>
      </c>
      <c r="S115" s="257"/>
    </row>
  </sheetData>
  <mergeCells count="264">
    <mergeCell ref="AV54:AW54"/>
    <mergeCell ref="AP6:AQ6"/>
    <mergeCell ref="AR6:AS6"/>
    <mergeCell ref="AL5:AM6"/>
    <mergeCell ref="AN5:AO5"/>
    <mergeCell ref="X5:Y5"/>
    <mergeCell ref="Z5:AA6"/>
    <mergeCell ref="AB5:AC6"/>
    <mergeCell ref="AD5:AE5"/>
    <mergeCell ref="AJ5:AK6"/>
    <mergeCell ref="AD6:AE6"/>
    <mergeCell ref="AF6:AG6"/>
    <mergeCell ref="AH6:AI6"/>
    <mergeCell ref="AP5:AQ5"/>
    <mergeCell ref="AR5:AS5"/>
    <mergeCell ref="AV45:AX45"/>
    <mergeCell ref="I1:J1"/>
    <mergeCell ref="L1:O1"/>
    <mergeCell ref="AR1:AT1"/>
    <mergeCell ref="B3:O3"/>
    <mergeCell ref="P3:AI3"/>
    <mergeCell ref="AJ3:AS3"/>
    <mergeCell ref="AT3:AT7"/>
    <mergeCell ref="B4:C6"/>
    <mergeCell ref="D4:D6"/>
    <mergeCell ref="E4:G4"/>
    <mergeCell ref="H4:O4"/>
    <mergeCell ref="P4:Y4"/>
    <mergeCell ref="Z4:AI4"/>
    <mergeCell ref="AJ4:AS4"/>
    <mergeCell ref="E5:E6"/>
    <mergeCell ref="F5:F6"/>
    <mergeCell ref="G5:G6"/>
    <mergeCell ref="J6:K6"/>
    <mergeCell ref="L6:M6"/>
    <mergeCell ref="N6:O6"/>
    <mergeCell ref="T6:U6"/>
    <mergeCell ref="V6:W6"/>
    <mergeCell ref="X6:Y6"/>
    <mergeCell ref="AN6:AO6"/>
    <mergeCell ref="T5:U5"/>
    <mergeCell ref="AV41:AV42"/>
    <mergeCell ref="AV44:AW44"/>
    <mergeCell ref="AV34:AX34"/>
    <mergeCell ref="AV35:AV36"/>
    <mergeCell ref="AW36:AW38"/>
    <mergeCell ref="B44:C44"/>
    <mergeCell ref="AV39:AW39"/>
    <mergeCell ref="H5:I6"/>
    <mergeCell ref="J5:K5"/>
    <mergeCell ref="V5:W5"/>
    <mergeCell ref="AV40:AX40"/>
    <mergeCell ref="P5:Q6"/>
    <mergeCell ref="R5:S6"/>
    <mergeCell ref="AF5:AG5"/>
    <mergeCell ref="AH5:AI5"/>
    <mergeCell ref="L5:M5"/>
    <mergeCell ref="N5:O5"/>
    <mergeCell ref="B45:C45"/>
    <mergeCell ref="AW42:AW43"/>
    <mergeCell ref="Z47:AA47"/>
    <mergeCell ref="B51:C51"/>
    <mergeCell ref="P51:Q51"/>
    <mergeCell ref="Z51:AA51"/>
    <mergeCell ref="AV46:AW46"/>
    <mergeCell ref="B48:C48"/>
    <mergeCell ref="P48:Q48"/>
    <mergeCell ref="B46:C46"/>
    <mergeCell ref="P46:Q46"/>
    <mergeCell ref="Z46:AA46"/>
    <mergeCell ref="B52:C52"/>
    <mergeCell ref="P52:Q52"/>
    <mergeCell ref="AV47:AW47"/>
    <mergeCell ref="AV49:AW49"/>
    <mergeCell ref="B49:C49"/>
    <mergeCell ref="AT60:AU62"/>
    <mergeCell ref="AV60:AX62"/>
    <mergeCell ref="D61:G61"/>
    <mergeCell ref="H61:K61"/>
    <mergeCell ref="L61:O61"/>
    <mergeCell ref="P61:Q62"/>
    <mergeCell ref="AF61:AI61"/>
    <mergeCell ref="AJ61:AM61"/>
    <mergeCell ref="A60:C62"/>
    <mergeCell ref="D60:Q60"/>
    <mergeCell ref="R60:AE60"/>
    <mergeCell ref="AF60:AS60"/>
    <mergeCell ref="AN61:AQ61"/>
    <mergeCell ref="AR61:AS62"/>
    <mergeCell ref="B50:C50"/>
    <mergeCell ref="P50:Q50"/>
    <mergeCell ref="Z50:AA50"/>
    <mergeCell ref="B47:C47"/>
    <mergeCell ref="P47:Q47"/>
    <mergeCell ref="A63:A64"/>
    <mergeCell ref="D63:G63"/>
    <mergeCell ref="R63:U63"/>
    <mergeCell ref="AF63:AI63"/>
    <mergeCell ref="R61:U61"/>
    <mergeCell ref="V61:Y61"/>
    <mergeCell ref="Z61:AC61"/>
    <mergeCell ref="AD61:AE62"/>
    <mergeCell ref="AV63:AX63"/>
    <mergeCell ref="D64:G64"/>
    <mergeCell ref="H64:K64"/>
    <mergeCell ref="R64:U64"/>
    <mergeCell ref="V64:Y64"/>
    <mergeCell ref="AF64:AI64"/>
    <mergeCell ref="AJ64:AM64"/>
    <mergeCell ref="AV64:AX64"/>
    <mergeCell ref="AS67:AS68"/>
    <mergeCell ref="AU67:AU68"/>
    <mergeCell ref="A70:C70"/>
    <mergeCell ref="A71:A73"/>
    <mergeCell ref="B71:B72"/>
    <mergeCell ref="Q71:Q72"/>
    <mergeCell ref="AE71:AE72"/>
    <mergeCell ref="AS71:AS72"/>
    <mergeCell ref="A74:A76"/>
    <mergeCell ref="B74:B75"/>
    <mergeCell ref="Q74:Q75"/>
    <mergeCell ref="AE74:AE75"/>
    <mergeCell ref="AS74:AS75"/>
    <mergeCell ref="AU74:AU75"/>
    <mergeCell ref="A65:A69"/>
    <mergeCell ref="D66:G66"/>
    <mergeCell ref="H66:K66"/>
    <mergeCell ref="R66:U66"/>
    <mergeCell ref="V66:Y66"/>
    <mergeCell ref="AF66:AI66"/>
    <mergeCell ref="AJ66:AM66"/>
    <mergeCell ref="B67:B68"/>
    <mergeCell ref="Q67:Q68"/>
    <mergeCell ref="AE67:AE68"/>
    <mergeCell ref="A77:A79"/>
    <mergeCell ref="B77:B78"/>
    <mergeCell ref="AQ78:AQ79"/>
    <mergeCell ref="AU77:AU78"/>
    <mergeCell ref="L78:L79"/>
    <mergeCell ref="M78:M79"/>
    <mergeCell ref="N78:N79"/>
    <mergeCell ref="O78:O79"/>
    <mergeCell ref="AR78:AR79"/>
    <mergeCell ref="AJ80:AM80"/>
    <mergeCell ref="AB78:AB79"/>
    <mergeCell ref="AN78:AN79"/>
    <mergeCell ref="P78:P79"/>
    <mergeCell ref="Z78:Z79"/>
    <mergeCell ref="AA78:AA79"/>
    <mergeCell ref="AC78:AC79"/>
    <mergeCell ref="AD78:AD79"/>
    <mergeCell ref="AU71:AU72"/>
    <mergeCell ref="AO78:AO79"/>
    <mergeCell ref="AP78:AP79"/>
    <mergeCell ref="AV80:AX80"/>
    <mergeCell ref="A81:A83"/>
    <mergeCell ref="B81:B82"/>
    <mergeCell ref="Q81:Q82"/>
    <mergeCell ref="AE81:AE82"/>
    <mergeCell ref="AS81:AS82"/>
    <mergeCell ref="AU81:AU82"/>
    <mergeCell ref="L82:L83"/>
    <mergeCell ref="M82:M83"/>
    <mergeCell ref="N82:N83"/>
    <mergeCell ref="O82:O83"/>
    <mergeCell ref="Z82:Z83"/>
    <mergeCell ref="AA82:AA83"/>
    <mergeCell ref="AB82:AB83"/>
    <mergeCell ref="AC82:AC83"/>
    <mergeCell ref="AN82:AN83"/>
    <mergeCell ref="AO82:AO83"/>
    <mergeCell ref="AQ82:AQ83"/>
    <mergeCell ref="A80:B80"/>
    <mergeCell ref="D80:G80"/>
    <mergeCell ref="H80:K80"/>
    <mergeCell ref="R80:U80"/>
    <mergeCell ref="V80:Y80"/>
    <mergeCell ref="AF80:AI80"/>
    <mergeCell ref="A84:A86"/>
    <mergeCell ref="B84:B85"/>
    <mergeCell ref="Q84:Q85"/>
    <mergeCell ref="AE84:AE85"/>
    <mergeCell ref="AN85:AN86"/>
    <mergeCell ref="AO85:AO86"/>
    <mergeCell ref="AP85:AP86"/>
    <mergeCell ref="AQ85:AQ86"/>
    <mergeCell ref="AS84:AS85"/>
    <mergeCell ref="AU84:AU85"/>
    <mergeCell ref="L85:L86"/>
    <mergeCell ref="M85:M86"/>
    <mergeCell ref="N85:N86"/>
    <mergeCell ref="O85:O86"/>
    <mergeCell ref="Z85:Z86"/>
    <mergeCell ref="AA85:AA86"/>
    <mergeCell ref="AB85:AB86"/>
    <mergeCell ref="AC85:AC86"/>
    <mergeCell ref="A87:A89"/>
    <mergeCell ref="B87:B88"/>
    <mergeCell ref="Q87:Q88"/>
    <mergeCell ref="AE87:AE88"/>
    <mergeCell ref="AS87:AS88"/>
    <mergeCell ref="AU87:AU88"/>
    <mergeCell ref="AV87:AX87"/>
    <mergeCell ref="A90:A92"/>
    <mergeCell ref="B90:B91"/>
    <mergeCell ref="Q90:Q91"/>
    <mergeCell ref="AE90:AE91"/>
    <mergeCell ref="AS90:AS91"/>
    <mergeCell ref="AU90:AU91"/>
    <mergeCell ref="AV90:AX90"/>
    <mergeCell ref="L91:L92"/>
    <mergeCell ref="M91:M92"/>
    <mergeCell ref="N91:N92"/>
    <mergeCell ref="O91:O92"/>
    <mergeCell ref="Z91:Z92"/>
    <mergeCell ref="AA91:AA92"/>
    <mergeCell ref="AB91:AB92"/>
    <mergeCell ref="AC91:AC92"/>
    <mergeCell ref="A93:B93"/>
    <mergeCell ref="D93:G93"/>
    <mergeCell ref="H93:K93"/>
    <mergeCell ref="R93:U93"/>
    <mergeCell ref="V93:Y93"/>
    <mergeCell ref="AF93:AI93"/>
    <mergeCell ref="AJ93:AM93"/>
    <mergeCell ref="AV93:AX93"/>
    <mergeCell ref="A94:B95"/>
    <mergeCell ref="P94:Q94"/>
    <mergeCell ref="AD94:AE94"/>
    <mergeCell ref="AR94:AS94"/>
    <mergeCell ref="AT94:AU94"/>
    <mergeCell ref="AV94:AX94"/>
    <mergeCell ref="P95:Q95"/>
    <mergeCell ref="AD95:AE95"/>
    <mergeCell ref="AR95:AS95"/>
    <mergeCell ref="AT95:AU95"/>
    <mergeCell ref="A97:B97"/>
    <mergeCell ref="C97:F97"/>
    <mergeCell ref="A98:B98"/>
    <mergeCell ref="C98:F98"/>
    <mergeCell ref="U100:V100"/>
    <mergeCell ref="W100:Z100"/>
    <mergeCell ref="A101:A107"/>
    <mergeCell ref="U101:V101"/>
    <mergeCell ref="W101:Z107"/>
    <mergeCell ref="B102:B105"/>
    <mergeCell ref="C102:C103"/>
    <mergeCell ref="U102:V102"/>
    <mergeCell ref="U103:V103"/>
    <mergeCell ref="D104:D105"/>
    <mergeCell ref="U104:V104"/>
    <mergeCell ref="U105:V105"/>
    <mergeCell ref="U106:V106"/>
    <mergeCell ref="U107:V107"/>
    <mergeCell ref="A108:A112"/>
    <mergeCell ref="E108:G108"/>
    <mergeCell ref="I108:K108"/>
    <mergeCell ref="M108:O108"/>
    <mergeCell ref="W108:Z112"/>
    <mergeCell ref="U109:V109"/>
    <mergeCell ref="B110:C111"/>
    <mergeCell ref="U110:V110"/>
    <mergeCell ref="U111:V111"/>
    <mergeCell ref="U112:V112"/>
  </mergeCells>
  <phoneticPr fontId="1"/>
  <pageMargins left="0.78740157480314965" right="0.15748031496062992" top="0.51181102362204722" bottom="0.51181102362204722" header="0.51181102362204722" footer="0.51181102362204722"/>
  <pageSetup paperSize="8" scale="48"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25"/>
  <sheetViews>
    <sheetView showZeros="0" view="pageBreakPreview" zoomScale="55" zoomScaleNormal="100" zoomScaleSheetLayoutView="55" workbookViewId="0">
      <selection activeCell="L1" sqref="L1:O1"/>
    </sheetView>
  </sheetViews>
  <sheetFormatPr defaultColWidth="8.875" defaultRowHeight="12.95" customHeight="1" x14ac:dyDescent="0.15"/>
  <cols>
    <col min="1" max="1" width="13.5" style="256" customWidth="1"/>
    <col min="2" max="64" width="6.625" style="255" customWidth="1"/>
    <col min="65" max="16384" width="8.875" style="255"/>
  </cols>
  <sheetData>
    <row r="1" spans="1:64" ht="15" customHeight="1" x14ac:dyDescent="0.15">
      <c r="A1" s="150" t="s">
        <v>114</v>
      </c>
      <c r="B1" s="258"/>
      <c r="C1" s="258" t="s">
        <v>115</v>
      </c>
      <c r="D1" s="258"/>
      <c r="E1" s="689" t="s">
        <v>116</v>
      </c>
      <c r="F1" s="710">
        <v>24</v>
      </c>
      <c r="H1" s="689" t="s">
        <v>389</v>
      </c>
      <c r="I1" s="1191" t="s">
        <v>404</v>
      </c>
      <c r="J1" s="1192"/>
      <c r="K1" s="258"/>
      <c r="L1" s="1193" t="s">
        <v>403</v>
      </c>
      <c r="M1" s="1194"/>
      <c r="N1" s="1194"/>
      <c r="O1" s="1195"/>
      <c r="P1" s="258"/>
      <c r="Q1" s="258"/>
      <c r="R1" s="258"/>
      <c r="Z1" s="688"/>
      <c r="AR1" s="1144"/>
      <c r="AS1" s="1144"/>
      <c r="AT1" s="1144"/>
      <c r="AV1" s="687"/>
      <c r="AW1" s="687"/>
      <c r="BL1" s="167" t="s">
        <v>402</v>
      </c>
    </row>
    <row r="2" spans="1:64" ht="14.65" customHeight="1" thickBot="1" x14ac:dyDescent="0.2">
      <c r="A2" s="256" t="s">
        <v>118</v>
      </c>
      <c r="L2" s="168" t="s">
        <v>386</v>
      </c>
      <c r="W2" s="168"/>
    </row>
    <row r="3" spans="1:64" ht="14.65" customHeight="1" thickBot="1" x14ac:dyDescent="0.2">
      <c r="A3" s="686"/>
      <c r="B3" s="1071" t="s">
        <v>119</v>
      </c>
      <c r="C3" s="1055"/>
      <c r="D3" s="1055"/>
      <c r="E3" s="1055"/>
      <c r="F3" s="1055"/>
      <c r="G3" s="1055"/>
      <c r="H3" s="1055"/>
      <c r="I3" s="1055"/>
      <c r="J3" s="1055"/>
      <c r="K3" s="1055"/>
      <c r="L3" s="1055"/>
      <c r="M3" s="1055"/>
      <c r="N3" s="1055"/>
      <c r="O3" s="1055"/>
      <c r="P3" s="1055"/>
      <c r="Q3" s="1055"/>
      <c r="R3" s="1056"/>
      <c r="S3" s="1158" t="s">
        <v>109</v>
      </c>
      <c r="T3" s="1116"/>
      <c r="U3" s="1116"/>
      <c r="V3" s="1116"/>
      <c r="W3" s="1116"/>
      <c r="X3" s="1116"/>
      <c r="Y3" s="1116"/>
      <c r="Z3" s="1116"/>
      <c r="AA3" s="1116"/>
      <c r="AB3" s="1116"/>
      <c r="AC3" s="1116"/>
      <c r="AD3" s="1116"/>
      <c r="AE3" s="1116"/>
      <c r="AF3" s="1116"/>
      <c r="AG3" s="1116"/>
      <c r="AH3" s="1116"/>
      <c r="AI3" s="1116"/>
      <c r="AJ3" s="1116"/>
      <c r="AK3" s="1116"/>
      <c r="AL3" s="1116"/>
      <c r="AM3" s="1116"/>
      <c r="AN3" s="1116"/>
      <c r="AO3" s="1116"/>
      <c r="AP3" s="1159"/>
      <c r="AQ3" s="1158" t="s">
        <v>385</v>
      </c>
      <c r="AR3" s="1116"/>
      <c r="AS3" s="1116"/>
      <c r="AT3" s="1116"/>
      <c r="AU3" s="1116"/>
      <c r="AV3" s="1116"/>
      <c r="AW3" s="1116"/>
      <c r="AX3" s="1116"/>
      <c r="AY3" s="1116"/>
      <c r="AZ3" s="1116"/>
      <c r="BA3" s="1116"/>
      <c r="BB3" s="1159"/>
      <c r="BC3" s="1138" t="s">
        <v>120</v>
      </c>
    </row>
    <row r="4" spans="1:64" ht="14.65" customHeight="1" x14ac:dyDescent="0.15">
      <c r="A4" s="685"/>
      <c r="B4" s="1166" t="s">
        <v>384</v>
      </c>
      <c r="C4" s="1167"/>
      <c r="D4" s="1167" t="s">
        <v>121</v>
      </c>
      <c r="E4" s="1158" t="s">
        <v>383</v>
      </c>
      <c r="F4" s="1116"/>
      <c r="G4" s="1116"/>
      <c r="H4" s="1159"/>
      <c r="I4" s="1160" t="s">
        <v>382</v>
      </c>
      <c r="J4" s="1161"/>
      <c r="K4" s="1161"/>
      <c r="L4" s="1161"/>
      <c r="M4" s="1161"/>
      <c r="N4" s="1161"/>
      <c r="O4" s="1161"/>
      <c r="P4" s="1161"/>
      <c r="Q4" s="1161"/>
      <c r="R4" s="1162"/>
      <c r="S4" s="1160" t="s">
        <v>381</v>
      </c>
      <c r="T4" s="1161"/>
      <c r="U4" s="1161"/>
      <c r="V4" s="1161"/>
      <c r="W4" s="1161"/>
      <c r="X4" s="1161"/>
      <c r="Y4" s="1161"/>
      <c r="Z4" s="1161"/>
      <c r="AA4" s="1161"/>
      <c r="AB4" s="1161"/>
      <c r="AC4" s="1161"/>
      <c r="AD4" s="1162"/>
      <c r="AE4" s="1160" t="s">
        <v>380</v>
      </c>
      <c r="AF4" s="1161"/>
      <c r="AG4" s="1161"/>
      <c r="AH4" s="1161"/>
      <c r="AI4" s="1161"/>
      <c r="AJ4" s="1161"/>
      <c r="AK4" s="1161"/>
      <c r="AL4" s="1161"/>
      <c r="AM4" s="1161"/>
      <c r="AN4" s="1161"/>
      <c r="AO4" s="1161"/>
      <c r="AP4" s="1162"/>
      <c r="AQ4" s="1160" t="s">
        <v>379</v>
      </c>
      <c r="AR4" s="1161"/>
      <c r="AS4" s="1161"/>
      <c r="AT4" s="1161"/>
      <c r="AU4" s="1161"/>
      <c r="AV4" s="1161"/>
      <c r="AW4" s="1161"/>
      <c r="AX4" s="1161"/>
      <c r="AY4" s="1161"/>
      <c r="AZ4" s="1161"/>
      <c r="BA4" s="1161"/>
      <c r="BB4" s="1162"/>
      <c r="BC4" s="1139"/>
    </row>
    <row r="5" spans="1:64" ht="14.65" customHeight="1" x14ac:dyDescent="0.15">
      <c r="A5" s="685"/>
      <c r="B5" s="1166"/>
      <c r="C5" s="1167"/>
      <c r="D5" s="1167"/>
      <c r="E5" s="1196" t="s">
        <v>401</v>
      </c>
      <c r="F5" s="1170" t="s">
        <v>377</v>
      </c>
      <c r="G5" s="1184" t="s">
        <v>400</v>
      </c>
      <c r="H5" s="1153" t="s">
        <v>376</v>
      </c>
      <c r="I5" s="1155" t="s">
        <v>375</v>
      </c>
      <c r="J5" s="1156"/>
      <c r="K5" s="1151" t="str">
        <f>+E5</f>
        <v>教室等・廊下・便所</v>
      </c>
      <c r="L5" s="1152"/>
      <c r="M5" s="1125" t="str">
        <f>+F5</f>
        <v>管理諸室</v>
      </c>
      <c r="N5" s="1126"/>
      <c r="O5" s="1186" t="str">
        <f>+G5</f>
        <v>屋内運動場</v>
      </c>
      <c r="P5" s="1187"/>
      <c r="Q5" s="1145" t="str">
        <f>+H5</f>
        <v>給食室</v>
      </c>
      <c r="R5" s="1146"/>
      <c r="S5" s="1134" t="s">
        <v>374</v>
      </c>
      <c r="T5" s="1135"/>
      <c r="U5" s="1147" t="s">
        <v>371</v>
      </c>
      <c r="V5" s="1148"/>
      <c r="W5" s="1151" t="str">
        <f>+E5</f>
        <v>教室等・廊下・便所</v>
      </c>
      <c r="X5" s="1152"/>
      <c r="Y5" s="1125" t="str">
        <f>+F5</f>
        <v>管理諸室</v>
      </c>
      <c r="Z5" s="1126"/>
      <c r="AA5" s="1186" t="str">
        <f>+G5</f>
        <v>屋内運動場</v>
      </c>
      <c r="AB5" s="1187"/>
      <c r="AC5" s="1145" t="str">
        <f>+H5</f>
        <v>給食室</v>
      </c>
      <c r="AD5" s="1146"/>
      <c r="AE5" s="1134" t="s">
        <v>373</v>
      </c>
      <c r="AF5" s="1135"/>
      <c r="AG5" s="1147" t="s">
        <v>371</v>
      </c>
      <c r="AH5" s="1148"/>
      <c r="AI5" s="1123" t="str">
        <f>+E5</f>
        <v>教室等・廊下・便所</v>
      </c>
      <c r="AJ5" s="1124"/>
      <c r="AK5" s="1125" t="str">
        <f>+F5</f>
        <v>管理諸室</v>
      </c>
      <c r="AL5" s="1126"/>
      <c r="AM5" s="1186" t="str">
        <f>+G5</f>
        <v>屋内運動場</v>
      </c>
      <c r="AN5" s="1187"/>
      <c r="AO5" s="1130" t="str">
        <f>+H5</f>
        <v>給食室</v>
      </c>
      <c r="AP5" s="1131"/>
      <c r="AQ5" s="1134" t="s">
        <v>372</v>
      </c>
      <c r="AR5" s="1135"/>
      <c r="AS5" s="1147" t="s">
        <v>371</v>
      </c>
      <c r="AT5" s="1148"/>
      <c r="AU5" s="1123" t="str">
        <f>+E5</f>
        <v>教室等・廊下・便所</v>
      </c>
      <c r="AV5" s="1124"/>
      <c r="AW5" s="1125" t="str">
        <f>+F5</f>
        <v>管理諸室</v>
      </c>
      <c r="AX5" s="1126"/>
      <c r="AY5" s="1186" t="str">
        <f>+G5</f>
        <v>屋内運動場</v>
      </c>
      <c r="AZ5" s="1187"/>
      <c r="BA5" s="1130" t="str">
        <f>+H5</f>
        <v>給食室</v>
      </c>
      <c r="BB5" s="1131"/>
      <c r="BC5" s="1139"/>
    </row>
    <row r="6" spans="1:64" ht="14.65" customHeight="1" x14ac:dyDescent="0.15">
      <c r="A6" s="685"/>
      <c r="B6" s="1166"/>
      <c r="C6" s="1167"/>
      <c r="D6" s="1167"/>
      <c r="E6" s="1197"/>
      <c r="F6" s="1171"/>
      <c r="G6" s="1185"/>
      <c r="H6" s="1154"/>
      <c r="I6" s="1136"/>
      <c r="J6" s="1157"/>
      <c r="K6" s="1132" t="s">
        <v>370</v>
      </c>
      <c r="L6" s="1132"/>
      <c r="M6" s="1129" t="s">
        <v>370</v>
      </c>
      <c r="N6" s="1129"/>
      <c r="O6" s="1188" t="s">
        <v>370</v>
      </c>
      <c r="P6" s="1188"/>
      <c r="Q6" s="1127" t="s">
        <v>370</v>
      </c>
      <c r="R6" s="1128"/>
      <c r="S6" s="1136"/>
      <c r="T6" s="1137"/>
      <c r="U6" s="1149"/>
      <c r="V6" s="1150"/>
      <c r="W6" s="1133" t="s">
        <v>370</v>
      </c>
      <c r="X6" s="1132"/>
      <c r="Y6" s="1129" t="s">
        <v>370</v>
      </c>
      <c r="Z6" s="1129"/>
      <c r="AA6" s="1189" t="s">
        <v>370</v>
      </c>
      <c r="AB6" s="1190"/>
      <c r="AC6" s="1127" t="s">
        <v>370</v>
      </c>
      <c r="AD6" s="1128"/>
      <c r="AE6" s="1136"/>
      <c r="AF6" s="1137"/>
      <c r="AG6" s="1149"/>
      <c r="AH6" s="1150"/>
      <c r="AI6" s="1133" t="s">
        <v>370</v>
      </c>
      <c r="AJ6" s="1132"/>
      <c r="AK6" s="1129" t="s">
        <v>370</v>
      </c>
      <c r="AL6" s="1129"/>
      <c r="AM6" s="1189" t="s">
        <v>370</v>
      </c>
      <c r="AN6" s="1190"/>
      <c r="AO6" s="1127" t="s">
        <v>370</v>
      </c>
      <c r="AP6" s="1128"/>
      <c r="AQ6" s="1136"/>
      <c r="AR6" s="1137"/>
      <c r="AS6" s="1149"/>
      <c r="AT6" s="1150"/>
      <c r="AU6" s="1133" t="s">
        <v>370</v>
      </c>
      <c r="AV6" s="1132"/>
      <c r="AW6" s="1129" t="s">
        <v>370</v>
      </c>
      <c r="AX6" s="1129"/>
      <c r="AY6" s="1189" t="s">
        <v>370</v>
      </c>
      <c r="AZ6" s="1190"/>
      <c r="BA6" s="1127" t="s">
        <v>370</v>
      </c>
      <c r="BB6" s="1128"/>
      <c r="BC6" s="1139"/>
    </row>
    <row r="7" spans="1:64" ht="14.65" customHeight="1" thickBot="1" x14ac:dyDescent="0.2">
      <c r="A7" s="684"/>
      <c r="B7" s="682" t="s">
        <v>122</v>
      </c>
      <c r="C7" s="652" t="s">
        <v>123</v>
      </c>
      <c r="D7" s="652" t="s">
        <v>124</v>
      </c>
      <c r="E7" s="454" t="s">
        <v>369</v>
      </c>
      <c r="F7" s="683" t="s">
        <v>368</v>
      </c>
      <c r="G7" s="691" t="s">
        <v>368</v>
      </c>
      <c r="H7" s="449" t="s">
        <v>367</v>
      </c>
      <c r="I7" s="682" t="s">
        <v>122</v>
      </c>
      <c r="J7" s="681" t="s">
        <v>123</v>
      </c>
      <c r="K7" s="680" t="s">
        <v>122</v>
      </c>
      <c r="L7" s="673" t="s">
        <v>123</v>
      </c>
      <c r="M7" s="672" t="s">
        <v>122</v>
      </c>
      <c r="N7" s="672" t="s">
        <v>123</v>
      </c>
      <c r="O7" s="709" t="s">
        <v>122</v>
      </c>
      <c r="P7" s="709" t="s">
        <v>123</v>
      </c>
      <c r="Q7" s="671" t="s">
        <v>122</v>
      </c>
      <c r="R7" s="670" t="s">
        <v>123</v>
      </c>
      <c r="S7" s="677" t="s">
        <v>122</v>
      </c>
      <c r="T7" s="676" t="s">
        <v>123</v>
      </c>
      <c r="U7" s="676" t="s">
        <v>122</v>
      </c>
      <c r="V7" s="675" t="s">
        <v>123</v>
      </c>
      <c r="W7" s="674" t="s">
        <v>122</v>
      </c>
      <c r="X7" s="673" t="s">
        <v>123</v>
      </c>
      <c r="Y7" s="672" t="s">
        <v>122</v>
      </c>
      <c r="Z7" s="672" t="s">
        <v>123</v>
      </c>
      <c r="AA7" s="709" t="s">
        <v>122</v>
      </c>
      <c r="AB7" s="709" t="s">
        <v>123</v>
      </c>
      <c r="AC7" s="671" t="s">
        <v>122</v>
      </c>
      <c r="AD7" s="670" t="s">
        <v>123</v>
      </c>
      <c r="AE7" s="677" t="s">
        <v>122</v>
      </c>
      <c r="AF7" s="676" t="s">
        <v>123</v>
      </c>
      <c r="AG7" s="676" t="s">
        <v>122</v>
      </c>
      <c r="AH7" s="679" t="s">
        <v>123</v>
      </c>
      <c r="AI7" s="674" t="s">
        <v>122</v>
      </c>
      <c r="AJ7" s="673" t="s">
        <v>123</v>
      </c>
      <c r="AK7" s="672" t="s">
        <v>122</v>
      </c>
      <c r="AL7" s="672" t="s">
        <v>123</v>
      </c>
      <c r="AM7" s="709" t="s">
        <v>122</v>
      </c>
      <c r="AN7" s="709" t="s">
        <v>123</v>
      </c>
      <c r="AO7" s="671" t="s">
        <v>122</v>
      </c>
      <c r="AP7" s="678" t="s">
        <v>123</v>
      </c>
      <c r="AQ7" s="677" t="s">
        <v>122</v>
      </c>
      <c r="AR7" s="676" t="s">
        <v>123</v>
      </c>
      <c r="AS7" s="676" t="s">
        <v>122</v>
      </c>
      <c r="AT7" s="675" t="s">
        <v>123</v>
      </c>
      <c r="AU7" s="674" t="s">
        <v>122</v>
      </c>
      <c r="AV7" s="673" t="s">
        <v>123</v>
      </c>
      <c r="AW7" s="672" t="s">
        <v>122</v>
      </c>
      <c r="AX7" s="672" t="s">
        <v>123</v>
      </c>
      <c r="AY7" s="709" t="s">
        <v>122</v>
      </c>
      <c r="AZ7" s="709" t="s">
        <v>123</v>
      </c>
      <c r="BA7" s="671" t="s">
        <v>122</v>
      </c>
      <c r="BB7" s="670" t="s">
        <v>123</v>
      </c>
      <c r="BC7" s="1140"/>
    </row>
    <row r="8" spans="1:64" ht="14.65" customHeight="1" thickTop="1" x14ac:dyDescent="0.15">
      <c r="A8" s="669" t="s">
        <v>126</v>
      </c>
      <c r="B8" s="547"/>
      <c r="C8" s="546"/>
      <c r="D8" s="546"/>
      <c r="E8" s="547"/>
      <c r="F8" s="546"/>
      <c r="G8" s="546"/>
      <c r="H8" s="558"/>
      <c r="I8" s="547"/>
      <c r="J8" s="558"/>
      <c r="K8" s="636"/>
      <c r="L8" s="636"/>
      <c r="M8" s="636"/>
      <c r="N8" s="636"/>
      <c r="O8" s="636"/>
      <c r="P8" s="636"/>
      <c r="Q8" s="636"/>
      <c r="R8" s="560"/>
      <c r="S8" s="547"/>
      <c r="T8" s="546"/>
      <c r="U8" s="546"/>
      <c r="V8" s="546"/>
      <c r="W8" s="668"/>
      <c r="X8" s="636"/>
      <c r="Y8" s="636"/>
      <c r="Z8" s="636"/>
      <c r="AA8" s="636"/>
      <c r="AB8" s="636"/>
      <c r="AC8" s="636"/>
      <c r="AD8" s="560"/>
      <c r="AE8" s="547"/>
      <c r="AF8" s="546"/>
      <c r="AG8" s="546"/>
      <c r="AH8" s="546"/>
      <c r="AI8" s="668"/>
      <c r="AJ8" s="636"/>
      <c r="AK8" s="636"/>
      <c r="AL8" s="636"/>
      <c r="AM8" s="636"/>
      <c r="AN8" s="636"/>
      <c r="AO8" s="636"/>
      <c r="AP8" s="560"/>
      <c r="AQ8" s="547"/>
      <c r="AR8" s="546"/>
      <c r="AS8" s="546"/>
      <c r="AT8" s="546"/>
      <c r="AU8" s="668"/>
      <c r="AV8" s="636"/>
      <c r="AW8" s="636"/>
      <c r="AX8" s="636"/>
      <c r="AY8" s="636"/>
      <c r="AZ8" s="636"/>
      <c r="BA8" s="636"/>
      <c r="BB8" s="560"/>
      <c r="BC8" s="542"/>
    </row>
    <row r="9" spans="1:64" ht="14.65" customHeight="1" x14ac:dyDescent="0.15">
      <c r="A9" s="521"/>
      <c r="B9" s="599"/>
      <c r="C9" s="598"/>
      <c r="D9" s="520"/>
      <c r="E9" s="667"/>
      <c r="F9" s="666"/>
      <c r="G9" s="666"/>
      <c r="H9" s="665">
        <f t="shared" ref="H9:H18" si="0">IF(D9&lt;1,0,100-E9-F9-G9)</f>
        <v>0</v>
      </c>
      <c r="I9" s="596">
        <f t="shared" ref="I9:I18" si="1">+B9*D9</f>
        <v>0</v>
      </c>
      <c r="J9" s="595">
        <f t="shared" ref="J9:J18" si="2">+C9*D9</f>
        <v>0</v>
      </c>
      <c r="K9" s="635">
        <f t="shared" ref="K9:K18" si="3">+I9*$E9/100</f>
        <v>0</v>
      </c>
      <c r="L9" s="635">
        <f t="shared" ref="L9:L18" si="4">+J9*$E9/100</f>
        <v>0</v>
      </c>
      <c r="M9" s="625">
        <f t="shared" ref="M9:M18" si="5">+I9*$F9/100</f>
        <v>0</v>
      </c>
      <c r="N9" s="625">
        <f t="shared" ref="N9:N18" si="6">+J9*$F9/100</f>
        <v>0</v>
      </c>
      <c r="O9" s="705">
        <f t="shared" ref="O9:O18" si="7">+I9*$G9/100</f>
        <v>0</v>
      </c>
      <c r="P9" s="705">
        <f t="shared" ref="P9:P18" si="8">+J9*$G9/100</f>
        <v>0</v>
      </c>
      <c r="Q9" s="594">
        <f t="shared" ref="Q9:Q18" si="9">+I9*$H9/100</f>
        <v>0</v>
      </c>
      <c r="R9" s="593">
        <f t="shared" ref="R9:R18" si="10">+J9*$H9/100</f>
        <v>0</v>
      </c>
      <c r="S9" s="664"/>
      <c r="T9" s="663"/>
      <c r="U9" s="662">
        <f t="shared" ref="U9:U18" si="11">+S9*$D9</f>
        <v>0</v>
      </c>
      <c r="V9" s="661">
        <f t="shared" ref="V9:V18" si="12">+T9*$D9</f>
        <v>0</v>
      </c>
      <c r="W9" s="660">
        <f t="shared" ref="W9:W18" si="13">+U9*$E9/100</f>
        <v>0</v>
      </c>
      <c r="X9" s="660">
        <f t="shared" ref="X9:X18" si="14">+V9*$E9/100</f>
        <v>0</v>
      </c>
      <c r="Y9" s="659">
        <f t="shared" ref="Y9:Y18" si="15">+U9*$F9/100</f>
        <v>0</v>
      </c>
      <c r="Z9" s="659">
        <f t="shared" ref="Z9:Z18" si="16">+V9*$F9/100</f>
        <v>0</v>
      </c>
      <c r="AA9" s="708">
        <f t="shared" ref="AA9:AA18" si="17">+U9*$G9/100</f>
        <v>0</v>
      </c>
      <c r="AB9" s="708">
        <f t="shared" ref="AB9:AB18" si="18">+V9*$G9/100</f>
        <v>0</v>
      </c>
      <c r="AC9" s="658">
        <f t="shared" ref="AC9:AC18" si="19">+U9*$H9/100</f>
        <v>0</v>
      </c>
      <c r="AD9" s="657">
        <f t="shared" ref="AD9:AD18" si="20">+V9*$H9/100</f>
        <v>0</v>
      </c>
      <c r="AE9" s="592"/>
      <c r="AF9" s="656"/>
      <c r="AG9" s="509">
        <f t="shared" ref="AG9:AG18" si="21">+AE9*$D9</f>
        <v>0</v>
      </c>
      <c r="AH9" s="508">
        <f t="shared" ref="AH9:AH18" si="22">+AF9*$D9</f>
        <v>0</v>
      </c>
      <c r="AI9" s="537">
        <f t="shared" ref="AI9:AI18" si="23">+AG9*$E9/100</f>
        <v>0</v>
      </c>
      <c r="AJ9" s="537">
        <f t="shared" ref="AJ9:AJ18" si="24">+AH9*$E9/100</f>
        <v>0</v>
      </c>
      <c r="AK9" s="506">
        <f t="shared" ref="AK9:AK18" si="25">+AG9*$F9/100</f>
        <v>0</v>
      </c>
      <c r="AL9" s="506">
        <f t="shared" ref="AL9:AL18" si="26">+AH9*$F9/100</f>
        <v>0</v>
      </c>
      <c r="AM9" s="696">
        <f t="shared" ref="AM9:AM18" si="27">+AG9*$G9/100</f>
        <v>0</v>
      </c>
      <c r="AN9" s="696">
        <f t="shared" ref="AN9:AN18" si="28">+AH9*$G9/100</f>
        <v>0</v>
      </c>
      <c r="AO9" s="589">
        <f t="shared" ref="AO9:AO18" si="29">+AG9*$H9/100</f>
        <v>0</v>
      </c>
      <c r="AP9" s="588">
        <f t="shared" ref="AP9:AP18" si="30">+AH9*$H9/100</f>
        <v>0</v>
      </c>
      <c r="AQ9" s="599"/>
      <c r="AR9" s="655"/>
      <c r="AS9" s="654">
        <f t="shared" ref="AS9:AS18" si="31">+AQ9*$D9</f>
        <v>0</v>
      </c>
      <c r="AT9" s="595">
        <f t="shared" ref="AT9:AT18" si="32">+AR9*$D9</f>
        <v>0</v>
      </c>
      <c r="AU9" s="635">
        <f t="shared" ref="AU9:AU18" si="33">+AS9*$E9/100</f>
        <v>0</v>
      </c>
      <c r="AV9" s="635">
        <f t="shared" ref="AV9:AV18" si="34">+AT9*$E9/100</f>
        <v>0</v>
      </c>
      <c r="AW9" s="625">
        <f t="shared" ref="AW9:AW18" si="35">+AS9*$F9/100</f>
        <v>0</v>
      </c>
      <c r="AX9" s="625">
        <f t="shared" ref="AX9:AX18" si="36">+AT9*$F9/100</f>
        <v>0</v>
      </c>
      <c r="AY9" s="705">
        <f t="shared" ref="AY9:AY18" si="37">+AS9*$G9/100</f>
        <v>0</v>
      </c>
      <c r="AZ9" s="705">
        <f t="shared" ref="AZ9:AZ18" si="38">+AT9*$G9/100</f>
        <v>0</v>
      </c>
      <c r="BA9" s="594">
        <f t="shared" ref="BA9:BA18" si="39">+AS9*$H9/100</f>
        <v>0</v>
      </c>
      <c r="BB9" s="593">
        <f t="shared" ref="BB9:BB18" si="40">+AT9*$H9/100</f>
        <v>0</v>
      </c>
      <c r="BC9" s="522"/>
    </row>
    <row r="10" spans="1:64" ht="14.65" customHeight="1" x14ac:dyDescent="0.15">
      <c r="A10" s="521"/>
      <c r="B10" s="599"/>
      <c r="C10" s="598"/>
      <c r="D10" s="520"/>
      <c r="E10" s="667"/>
      <c r="F10" s="666"/>
      <c r="G10" s="666"/>
      <c r="H10" s="665">
        <f t="shared" si="0"/>
        <v>0</v>
      </c>
      <c r="I10" s="596">
        <f t="shared" si="1"/>
        <v>0</v>
      </c>
      <c r="J10" s="595">
        <f t="shared" si="2"/>
        <v>0</v>
      </c>
      <c r="K10" s="635">
        <f t="shared" si="3"/>
        <v>0</v>
      </c>
      <c r="L10" s="635">
        <f t="shared" si="4"/>
        <v>0</v>
      </c>
      <c r="M10" s="625">
        <f t="shared" si="5"/>
        <v>0</v>
      </c>
      <c r="N10" s="625">
        <f t="shared" si="6"/>
        <v>0</v>
      </c>
      <c r="O10" s="705">
        <f t="shared" si="7"/>
        <v>0</v>
      </c>
      <c r="P10" s="705">
        <f t="shared" si="8"/>
        <v>0</v>
      </c>
      <c r="Q10" s="594">
        <f t="shared" si="9"/>
        <v>0</v>
      </c>
      <c r="R10" s="593">
        <f t="shared" si="10"/>
        <v>0</v>
      </c>
      <c r="S10" s="664"/>
      <c r="T10" s="663"/>
      <c r="U10" s="662">
        <f t="shared" si="11"/>
        <v>0</v>
      </c>
      <c r="V10" s="661">
        <f t="shared" si="12"/>
        <v>0</v>
      </c>
      <c r="W10" s="660">
        <f t="shared" si="13"/>
        <v>0</v>
      </c>
      <c r="X10" s="660">
        <f t="shared" si="14"/>
        <v>0</v>
      </c>
      <c r="Y10" s="659">
        <f t="shared" si="15"/>
        <v>0</v>
      </c>
      <c r="Z10" s="659">
        <f t="shared" si="16"/>
        <v>0</v>
      </c>
      <c r="AA10" s="708">
        <f t="shared" si="17"/>
        <v>0</v>
      </c>
      <c r="AB10" s="708">
        <f t="shared" si="18"/>
        <v>0</v>
      </c>
      <c r="AC10" s="658">
        <f t="shared" si="19"/>
        <v>0</v>
      </c>
      <c r="AD10" s="657">
        <f t="shared" si="20"/>
        <v>0</v>
      </c>
      <c r="AE10" s="592"/>
      <c r="AF10" s="656"/>
      <c r="AG10" s="509">
        <f t="shared" si="21"/>
        <v>0</v>
      </c>
      <c r="AH10" s="508">
        <f t="shared" si="22"/>
        <v>0</v>
      </c>
      <c r="AI10" s="537">
        <f t="shared" si="23"/>
        <v>0</v>
      </c>
      <c r="AJ10" s="537">
        <f t="shared" si="24"/>
        <v>0</v>
      </c>
      <c r="AK10" s="506">
        <f t="shared" si="25"/>
        <v>0</v>
      </c>
      <c r="AL10" s="506">
        <f t="shared" si="26"/>
        <v>0</v>
      </c>
      <c r="AM10" s="696">
        <f t="shared" si="27"/>
        <v>0</v>
      </c>
      <c r="AN10" s="696">
        <f t="shared" si="28"/>
        <v>0</v>
      </c>
      <c r="AO10" s="589">
        <f t="shared" si="29"/>
        <v>0</v>
      </c>
      <c r="AP10" s="588">
        <f t="shared" si="30"/>
        <v>0</v>
      </c>
      <c r="AQ10" s="599"/>
      <c r="AR10" s="655"/>
      <c r="AS10" s="654">
        <f t="shared" si="31"/>
        <v>0</v>
      </c>
      <c r="AT10" s="595">
        <f t="shared" si="32"/>
        <v>0</v>
      </c>
      <c r="AU10" s="635">
        <f t="shared" si="33"/>
        <v>0</v>
      </c>
      <c r="AV10" s="635">
        <f t="shared" si="34"/>
        <v>0</v>
      </c>
      <c r="AW10" s="625">
        <f t="shared" si="35"/>
        <v>0</v>
      </c>
      <c r="AX10" s="625">
        <f t="shared" si="36"/>
        <v>0</v>
      </c>
      <c r="AY10" s="705">
        <f t="shared" si="37"/>
        <v>0</v>
      </c>
      <c r="AZ10" s="705">
        <f t="shared" si="38"/>
        <v>0</v>
      </c>
      <c r="BA10" s="594">
        <f t="shared" si="39"/>
        <v>0</v>
      </c>
      <c r="BB10" s="593">
        <f t="shared" si="40"/>
        <v>0</v>
      </c>
      <c r="BC10" s="522"/>
    </row>
    <row r="11" spans="1:64" ht="14.65" customHeight="1" x14ac:dyDescent="0.15">
      <c r="A11" s="521"/>
      <c r="B11" s="599"/>
      <c r="C11" s="598"/>
      <c r="D11" s="520"/>
      <c r="E11" s="667"/>
      <c r="F11" s="666"/>
      <c r="G11" s="666"/>
      <c r="H11" s="665">
        <f t="shared" si="0"/>
        <v>0</v>
      </c>
      <c r="I11" s="596">
        <f t="shared" si="1"/>
        <v>0</v>
      </c>
      <c r="J11" s="595">
        <f t="shared" si="2"/>
        <v>0</v>
      </c>
      <c r="K11" s="635">
        <f t="shared" si="3"/>
        <v>0</v>
      </c>
      <c r="L11" s="635">
        <f t="shared" si="4"/>
        <v>0</v>
      </c>
      <c r="M11" s="625">
        <f t="shared" si="5"/>
        <v>0</v>
      </c>
      <c r="N11" s="625">
        <f t="shared" si="6"/>
        <v>0</v>
      </c>
      <c r="O11" s="705">
        <f t="shared" si="7"/>
        <v>0</v>
      </c>
      <c r="P11" s="705">
        <f t="shared" si="8"/>
        <v>0</v>
      </c>
      <c r="Q11" s="594">
        <f t="shared" si="9"/>
        <v>0</v>
      </c>
      <c r="R11" s="593">
        <f t="shared" si="10"/>
        <v>0</v>
      </c>
      <c r="S11" s="664"/>
      <c r="T11" s="663"/>
      <c r="U11" s="662">
        <f t="shared" si="11"/>
        <v>0</v>
      </c>
      <c r="V11" s="661">
        <f t="shared" si="12"/>
        <v>0</v>
      </c>
      <c r="W11" s="660">
        <f t="shared" si="13"/>
        <v>0</v>
      </c>
      <c r="X11" s="660">
        <f t="shared" si="14"/>
        <v>0</v>
      </c>
      <c r="Y11" s="659">
        <f t="shared" si="15"/>
        <v>0</v>
      </c>
      <c r="Z11" s="659">
        <f t="shared" si="16"/>
        <v>0</v>
      </c>
      <c r="AA11" s="708">
        <f t="shared" si="17"/>
        <v>0</v>
      </c>
      <c r="AB11" s="708">
        <f t="shared" si="18"/>
        <v>0</v>
      </c>
      <c r="AC11" s="658">
        <f t="shared" si="19"/>
        <v>0</v>
      </c>
      <c r="AD11" s="657">
        <f t="shared" si="20"/>
        <v>0</v>
      </c>
      <c r="AE11" s="592"/>
      <c r="AF11" s="656"/>
      <c r="AG11" s="509">
        <f t="shared" si="21"/>
        <v>0</v>
      </c>
      <c r="AH11" s="508">
        <f t="shared" si="22"/>
        <v>0</v>
      </c>
      <c r="AI11" s="537">
        <f t="shared" si="23"/>
        <v>0</v>
      </c>
      <c r="AJ11" s="537">
        <f t="shared" si="24"/>
        <v>0</v>
      </c>
      <c r="AK11" s="506">
        <f t="shared" si="25"/>
        <v>0</v>
      </c>
      <c r="AL11" s="506">
        <f t="shared" si="26"/>
        <v>0</v>
      </c>
      <c r="AM11" s="696">
        <f t="shared" si="27"/>
        <v>0</v>
      </c>
      <c r="AN11" s="696">
        <f t="shared" si="28"/>
        <v>0</v>
      </c>
      <c r="AO11" s="589">
        <f t="shared" si="29"/>
        <v>0</v>
      </c>
      <c r="AP11" s="588">
        <f t="shared" si="30"/>
        <v>0</v>
      </c>
      <c r="AQ11" s="599"/>
      <c r="AR11" s="655"/>
      <c r="AS11" s="654">
        <f t="shared" si="31"/>
        <v>0</v>
      </c>
      <c r="AT11" s="595">
        <f t="shared" si="32"/>
        <v>0</v>
      </c>
      <c r="AU11" s="635">
        <f t="shared" si="33"/>
        <v>0</v>
      </c>
      <c r="AV11" s="635">
        <f t="shared" si="34"/>
        <v>0</v>
      </c>
      <c r="AW11" s="625">
        <f t="shared" si="35"/>
        <v>0</v>
      </c>
      <c r="AX11" s="625">
        <f t="shared" si="36"/>
        <v>0</v>
      </c>
      <c r="AY11" s="705">
        <f t="shared" si="37"/>
        <v>0</v>
      </c>
      <c r="AZ11" s="705">
        <f t="shared" si="38"/>
        <v>0</v>
      </c>
      <c r="BA11" s="594">
        <f t="shared" si="39"/>
        <v>0</v>
      </c>
      <c r="BB11" s="593">
        <f t="shared" si="40"/>
        <v>0</v>
      </c>
      <c r="BC11" s="522"/>
    </row>
    <row r="12" spans="1:64" ht="14.65" customHeight="1" x14ac:dyDescent="0.15">
      <c r="A12" s="521"/>
      <c r="B12" s="599"/>
      <c r="C12" s="598"/>
      <c r="D12" s="520"/>
      <c r="E12" s="667"/>
      <c r="F12" s="666"/>
      <c r="G12" s="666"/>
      <c r="H12" s="665">
        <f t="shared" si="0"/>
        <v>0</v>
      </c>
      <c r="I12" s="596">
        <f t="shared" si="1"/>
        <v>0</v>
      </c>
      <c r="J12" s="595">
        <f t="shared" si="2"/>
        <v>0</v>
      </c>
      <c r="K12" s="635">
        <f t="shared" si="3"/>
        <v>0</v>
      </c>
      <c r="L12" s="635">
        <f t="shared" si="4"/>
        <v>0</v>
      </c>
      <c r="M12" s="625">
        <f t="shared" si="5"/>
        <v>0</v>
      </c>
      <c r="N12" s="625">
        <f t="shared" si="6"/>
        <v>0</v>
      </c>
      <c r="O12" s="705">
        <f t="shared" si="7"/>
        <v>0</v>
      </c>
      <c r="P12" s="705">
        <f t="shared" si="8"/>
        <v>0</v>
      </c>
      <c r="Q12" s="594">
        <f t="shared" si="9"/>
        <v>0</v>
      </c>
      <c r="R12" s="593">
        <f t="shared" si="10"/>
        <v>0</v>
      </c>
      <c r="S12" s="664"/>
      <c r="T12" s="663"/>
      <c r="U12" s="662">
        <f t="shared" si="11"/>
        <v>0</v>
      </c>
      <c r="V12" s="661">
        <f t="shared" si="12"/>
        <v>0</v>
      </c>
      <c r="W12" s="660">
        <f t="shared" si="13"/>
        <v>0</v>
      </c>
      <c r="X12" s="660">
        <f t="shared" si="14"/>
        <v>0</v>
      </c>
      <c r="Y12" s="659">
        <f t="shared" si="15"/>
        <v>0</v>
      </c>
      <c r="Z12" s="659">
        <f t="shared" si="16"/>
        <v>0</v>
      </c>
      <c r="AA12" s="708">
        <f t="shared" si="17"/>
        <v>0</v>
      </c>
      <c r="AB12" s="708">
        <f t="shared" si="18"/>
        <v>0</v>
      </c>
      <c r="AC12" s="658">
        <f t="shared" si="19"/>
        <v>0</v>
      </c>
      <c r="AD12" s="657">
        <f t="shared" si="20"/>
        <v>0</v>
      </c>
      <c r="AE12" s="592"/>
      <c r="AF12" s="656"/>
      <c r="AG12" s="509">
        <f t="shared" si="21"/>
        <v>0</v>
      </c>
      <c r="AH12" s="508">
        <f t="shared" si="22"/>
        <v>0</v>
      </c>
      <c r="AI12" s="537">
        <f t="shared" si="23"/>
        <v>0</v>
      </c>
      <c r="AJ12" s="537">
        <f t="shared" si="24"/>
        <v>0</v>
      </c>
      <c r="AK12" s="506">
        <f t="shared" si="25"/>
        <v>0</v>
      </c>
      <c r="AL12" s="506">
        <f t="shared" si="26"/>
        <v>0</v>
      </c>
      <c r="AM12" s="696">
        <f t="shared" si="27"/>
        <v>0</v>
      </c>
      <c r="AN12" s="696">
        <f t="shared" si="28"/>
        <v>0</v>
      </c>
      <c r="AO12" s="589">
        <f t="shared" si="29"/>
        <v>0</v>
      </c>
      <c r="AP12" s="588">
        <f t="shared" si="30"/>
        <v>0</v>
      </c>
      <c r="AQ12" s="599"/>
      <c r="AR12" s="655"/>
      <c r="AS12" s="654">
        <f t="shared" si="31"/>
        <v>0</v>
      </c>
      <c r="AT12" s="595">
        <f t="shared" si="32"/>
        <v>0</v>
      </c>
      <c r="AU12" s="635">
        <f t="shared" si="33"/>
        <v>0</v>
      </c>
      <c r="AV12" s="635">
        <f t="shared" si="34"/>
        <v>0</v>
      </c>
      <c r="AW12" s="625">
        <f t="shared" si="35"/>
        <v>0</v>
      </c>
      <c r="AX12" s="625">
        <f t="shared" si="36"/>
        <v>0</v>
      </c>
      <c r="AY12" s="705">
        <f t="shared" si="37"/>
        <v>0</v>
      </c>
      <c r="AZ12" s="705">
        <f t="shared" si="38"/>
        <v>0</v>
      </c>
      <c r="BA12" s="594">
        <f t="shared" si="39"/>
        <v>0</v>
      </c>
      <c r="BB12" s="593">
        <f t="shared" si="40"/>
        <v>0</v>
      </c>
      <c r="BC12" s="522"/>
    </row>
    <row r="13" spans="1:64" ht="14.65" customHeight="1" x14ac:dyDescent="0.15">
      <c r="A13" s="521"/>
      <c r="B13" s="599"/>
      <c r="C13" s="598"/>
      <c r="D13" s="520"/>
      <c r="E13" s="667"/>
      <c r="F13" s="666"/>
      <c r="G13" s="666"/>
      <c r="H13" s="665">
        <f t="shared" si="0"/>
        <v>0</v>
      </c>
      <c r="I13" s="596">
        <f t="shared" si="1"/>
        <v>0</v>
      </c>
      <c r="J13" s="595">
        <f t="shared" si="2"/>
        <v>0</v>
      </c>
      <c r="K13" s="635">
        <f t="shared" si="3"/>
        <v>0</v>
      </c>
      <c r="L13" s="635">
        <f t="shared" si="4"/>
        <v>0</v>
      </c>
      <c r="M13" s="625">
        <f t="shared" si="5"/>
        <v>0</v>
      </c>
      <c r="N13" s="625">
        <f t="shared" si="6"/>
        <v>0</v>
      </c>
      <c r="O13" s="705">
        <f t="shared" si="7"/>
        <v>0</v>
      </c>
      <c r="P13" s="705">
        <f t="shared" si="8"/>
        <v>0</v>
      </c>
      <c r="Q13" s="594">
        <f t="shared" si="9"/>
        <v>0</v>
      </c>
      <c r="R13" s="593">
        <f t="shared" si="10"/>
        <v>0</v>
      </c>
      <c r="S13" s="664"/>
      <c r="T13" s="663"/>
      <c r="U13" s="662">
        <f t="shared" si="11"/>
        <v>0</v>
      </c>
      <c r="V13" s="661">
        <f t="shared" si="12"/>
        <v>0</v>
      </c>
      <c r="W13" s="660">
        <f t="shared" si="13"/>
        <v>0</v>
      </c>
      <c r="X13" s="660">
        <f t="shared" si="14"/>
        <v>0</v>
      </c>
      <c r="Y13" s="659">
        <f t="shared" si="15"/>
        <v>0</v>
      </c>
      <c r="Z13" s="659">
        <f t="shared" si="16"/>
        <v>0</v>
      </c>
      <c r="AA13" s="708">
        <f t="shared" si="17"/>
        <v>0</v>
      </c>
      <c r="AB13" s="708">
        <f t="shared" si="18"/>
        <v>0</v>
      </c>
      <c r="AC13" s="658">
        <f t="shared" si="19"/>
        <v>0</v>
      </c>
      <c r="AD13" s="657">
        <f t="shared" si="20"/>
        <v>0</v>
      </c>
      <c r="AE13" s="592"/>
      <c r="AF13" s="656"/>
      <c r="AG13" s="509">
        <f t="shared" si="21"/>
        <v>0</v>
      </c>
      <c r="AH13" s="508">
        <f t="shared" si="22"/>
        <v>0</v>
      </c>
      <c r="AI13" s="537">
        <f t="shared" si="23"/>
        <v>0</v>
      </c>
      <c r="AJ13" s="537">
        <f t="shared" si="24"/>
        <v>0</v>
      </c>
      <c r="AK13" s="506">
        <f t="shared" si="25"/>
        <v>0</v>
      </c>
      <c r="AL13" s="506">
        <f t="shared" si="26"/>
        <v>0</v>
      </c>
      <c r="AM13" s="696">
        <f t="shared" si="27"/>
        <v>0</v>
      </c>
      <c r="AN13" s="696">
        <f t="shared" si="28"/>
        <v>0</v>
      </c>
      <c r="AO13" s="589">
        <f t="shared" si="29"/>
        <v>0</v>
      </c>
      <c r="AP13" s="588">
        <f t="shared" si="30"/>
        <v>0</v>
      </c>
      <c r="AQ13" s="599"/>
      <c r="AR13" s="655"/>
      <c r="AS13" s="654">
        <f t="shared" si="31"/>
        <v>0</v>
      </c>
      <c r="AT13" s="595">
        <f t="shared" si="32"/>
        <v>0</v>
      </c>
      <c r="AU13" s="635">
        <f t="shared" si="33"/>
        <v>0</v>
      </c>
      <c r="AV13" s="635">
        <f t="shared" si="34"/>
        <v>0</v>
      </c>
      <c r="AW13" s="625">
        <f t="shared" si="35"/>
        <v>0</v>
      </c>
      <c r="AX13" s="625">
        <f t="shared" si="36"/>
        <v>0</v>
      </c>
      <c r="AY13" s="705">
        <f t="shared" si="37"/>
        <v>0</v>
      </c>
      <c r="AZ13" s="705">
        <f t="shared" si="38"/>
        <v>0</v>
      </c>
      <c r="BA13" s="594">
        <f t="shared" si="39"/>
        <v>0</v>
      </c>
      <c r="BB13" s="593">
        <f t="shared" si="40"/>
        <v>0</v>
      </c>
      <c r="BC13" s="522"/>
    </row>
    <row r="14" spans="1:64" ht="14.65" customHeight="1" x14ac:dyDescent="0.15">
      <c r="A14" s="521"/>
      <c r="B14" s="599"/>
      <c r="C14" s="598"/>
      <c r="D14" s="520"/>
      <c r="E14" s="667"/>
      <c r="F14" s="666"/>
      <c r="G14" s="666"/>
      <c r="H14" s="665">
        <f t="shared" si="0"/>
        <v>0</v>
      </c>
      <c r="I14" s="596">
        <f t="shared" si="1"/>
        <v>0</v>
      </c>
      <c r="J14" s="595">
        <f t="shared" si="2"/>
        <v>0</v>
      </c>
      <c r="K14" s="635">
        <f t="shared" si="3"/>
        <v>0</v>
      </c>
      <c r="L14" s="635">
        <f t="shared" si="4"/>
        <v>0</v>
      </c>
      <c r="M14" s="625">
        <f t="shared" si="5"/>
        <v>0</v>
      </c>
      <c r="N14" s="625">
        <f t="shared" si="6"/>
        <v>0</v>
      </c>
      <c r="O14" s="705">
        <f t="shared" si="7"/>
        <v>0</v>
      </c>
      <c r="P14" s="705">
        <f t="shared" si="8"/>
        <v>0</v>
      </c>
      <c r="Q14" s="594">
        <f t="shared" si="9"/>
        <v>0</v>
      </c>
      <c r="R14" s="593">
        <f t="shared" si="10"/>
        <v>0</v>
      </c>
      <c r="S14" s="664"/>
      <c r="T14" s="663"/>
      <c r="U14" s="662">
        <f t="shared" si="11"/>
        <v>0</v>
      </c>
      <c r="V14" s="661">
        <f t="shared" si="12"/>
        <v>0</v>
      </c>
      <c r="W14" s="660">
        <f t="shared" si="13"/>
        <v>0</v>
      </c>
      <c r="X14" s="660">
        <f t="shared" si="14"/>
        <v>0</v>
      </c>
      <c r="Y14" s="659">
        <f t="shared" si="15"/>
        <v>0</v>
      </c>
      <c r="Z14" s="659">
        <f t="shared" si="16"/>
        <v>0</v>
      </c>
      <c r="AA14" s="708">
        <f t="shared" si="17"/>
        <v>0</v>
      </c>
      <c r="AB14" s="708">
        <f t="shared" si="18"/>
        <v>0</v>
      </c>
      <c r="AC14" s="658">
        <f t="shared" si="19"/>
        <v>0</v>
      </c>
      <c r="AD14" s="657">
        <f t="shared" si="20"/>
        <v>0</v>
      </c>
      <c r="AE14" s="592"/>
      <c r="AF14" s="656"/>
      <c r="AG14" s="509">
        <f t="shared" si="21"/>
        <v>0</v>
      </c>
      <c r="AH14" s="508">
        <f t="shared" si="22"/>
        <v>0</v>
      </c>
      <c r="AI14" s="537">
        <f t="shared" si="23"/>
        <v>0</v>
      </c>
      <c r="AJ14" s="537">
        <f t="shared" si="24"/>
        <v>0</v>
      </c>
      <c r="AK14" s="506">
        <f t="shared" si="25"/>
        <v>0</v>
      </c>
      <c r="AL14" s="506">
        <f t="shared" si="26"/>
        <v>0</v>
      </c>
      <c r="AM14" s="696">
        <f t="shared" si="27"/>
        <v>0</v>
      </c>
      <c r="AN14" s="696">
        <f t="shared" si="28"/>
        <v>0</v>
      </c>
      <c r="AO14" s="589">
        <f t="shared" si="29"/>
        <v>0</v>
      </c>
      <c r="AP14" s="588">
        <f t="shared" si="30"/>
        <v>0</v>
      </c>
      <c r="AQ14" s="599"/>
      <c r="AR14" s="655"/>
      <c r="AS14" s="654">
        <f t="shared" si="31"/>
        <v>0</v>
      </c>
      <c r="AT14" s="595">
        <f t="shared" si="32"/>
        <v>0</v>
      </c>
      <c r="AU14" s="635">
        <f t="shared" si="33"/>
        <v>0</v>
      </c>
      <c r="AV14" s="635">
        <f t="shared" si="34"/>
        <v>0</v>
      </c>
      <c r="AW14" s="625">
        <f t="shared" si="35"/>
        <v>0</v>
      </c>
      <c r="AX14" s="625">
        <f t="shared" si="36"/>
        <v>0</v>
      </c>
      <c r="AY14" s="705">
        <f t="shared" si="37"/>
        <v>0</v>
      </c>
      <c r="AZ14" s="705">
        <f t="shared" si="38"/>
        <v>0</v>
      </c>
      <c r="BA14" s="594">
        <f t="shared" si="39"/>
        <v>0</v>
      </c>
      <c r="BB14" s="593">
        <f t="shared" si="40"/>
        <v>0</v>
      </c>
      <c r="BC14" s="522"/>
    </row>
    <row r="15" spans="1:64" ht="14.65" customHeight="1" x14ac:dyDescent="0.15">
      <c r="A15" s="521"/>
      <c r="B15" s="599"/>
      <c r="C15" s="598"/>
      <c r="D15" s="520"/>
      <c r="E15" s="667"/>
      <c r="F15" s="666"/>
      <c r="G15" s="666"/>
      <c r="H15" s="665">
        <f t="shared" si="0"/>
        <v>0</v>
      </c>
      <c r="I15" s="596">
        <f t="shared" si="1"/>
        <v>0</v>
      </c>
      <c r="J15" s="595">
        <f t="shared" si="2"/>
        <v>0</v>
      </c>
      <c r="K15" s="635">
        <f t="shared" si="3"/>
        <v>0</v>
      </c>
      <c r="L15" s="635">
        <f t="shared" si="4"/>
        <v>0</v>
      </c>
      <c r="M15" s="625">
        <f t="shared" si="5"/>
        <v>0</v>
      </c>
      <c r="N15" s="625">
        <f t="shared" si="6"/>
        <v>0</v>
      </c>
      <c r="O15" s="705">
        <f t="shared" si="7"/>
        <v>0</v>
      </c>
      <c r="P15" s="705">
        <f t="shared" si="8"/>
        <v>0</v>
      </c>
      <c r="Q15" s="594">
        <f t="shared" si="9"/>
        <v>0</v>
      </c>
      <c r="R15" s="593">
        <f t="shared" si="10"/>
        <v>0</v>
      </c>
      <c r="S15" s="664"/>
      <c r="T15" s="663"/>
      <c r="U15" s="662">
        <f t="shared" si="11"/>
        <v>0</v>
      </c>
      <c r="V15" s="661">
        <f t="shared" si="12"/>
        <v>0</v>
      </c>
      <c r="W15" s="660">
        <f t="shared" si="13"/>
        <v>0</v>
      </c>
      <c r="X15" s="660">
        <f t="shared" si="14"/>
        <v>0</v>
      </c>
      <c r="Y15" s="659">
        <f t="shared" si="15"/>
        <v>0</v>
      </c>
      <c r="Z15" s="659">
        <f t="shared" si="16"/>
        <v>0</v>
      </c>
      <c r="AA15" s="708">
        <f t="shared" si="17"/>
        <v>0</v>
      </c>
      <c r="AB15" s="708">
        <f t="shared" si="18"/>
        <v>0</v>
      </c>
      <c r="AC15" s="658">
        <f t="shared" si="19"/>
        <v>0</v>
      </c>
      <c r="AD15" s="657">
        <f t="shared" si="20"/>
        <v>0</v>
      </c>
      <c r="AE15" s="592"/>
      <c r="AF15" s="656"/>
      <c r="AG15" s="509">
        <f t="shared" si="21"/>
        <v>0</v>
      </c>
      <c r="AH15" s="508">
        <f t="shared" si="22"/>
        <v>0</v>
      </c>
      <c r="AI15" s="537">
        <f t="shared" si="23"/>
        <v>0</v>
      </c>
      <c r="AJ15" s="537">
        <f t="shared" si="24"/>
        <v>0</v>
      </c>
      <c r="AK15" s="506">
        <f t="shared" si="25"/>
        <v>0</v>
      </c>
      <c r="AL15" s="506">
        <f t="shared" si="26"/>
        <v>0</v>
      </c>
      <c r="AM15" s="696">
        <f t="shared" si="27"/>
        <v>0</v>
      </c>
      <c r="AN15" s="696">
        <f t="shared" si="28"/>
        <v>0</v>
      </c>
      <c r="AO15" s="589">
        <f t="shared" si="29"/>
        <v>0</v>
      </c>
      <c r="AP15" s="588">
        <f t="shared" si="30"/>
        <v>0</v>
      </c>
      <c r="AQ15" s="599"/>
      <c r="AR15" s="655"/>
      <c r="AS15" s="654">
        <f t="shared" si="31"/>
        <v>0</v>
      </c>
      <c r="AT15" s="595">
        <f t="shared" si="32"/>
        <v>0</v>
      </c>
      <c r="AU15" s="635">
        <f t="shared" si="33"/>
        <v>0</v>
      </c>
      <c r="AV15" s="635">
        <f t="shared" si="34"/>
        <v>0</v>
      </c>
      <c r="AW15" s="625">
        <f t="shared" si="35"/>
        <v>0</v>
      </c>
      <c r="AX15" s="625">
        <f t="shared" si="36"/>
        <v>0</v>
      </c>
      <c r="AY15" s="705">
        <f t="shared" si="37"/>
        <v>0</v>
      </c>
      <c r="AZ15" s="705">
        <f t="shared" si="38"/>
        <v>0</v>
      </c>
      <c r="BA15" s="594">
        <f t="shared" si="39"/>
        <v>0</v>
      </c>
      <c r="BB15" s="593">
        <f t="shared" si="40"/>
        <v>0</v>
      </c>
      <c r="BC15" s="638"/>
    </row>
    <row r="16" spans="1:64" ht="14.65" customHeight="1" x14ac:dyDescent="0.15">
      <c r="A16" s="521"/>
      <c r="B16" s="599"/>
      <c r="C16" s="598"/>
      <c r="D16" s="520"/>
      <c r="E16" s="667"/>
      <c r="F16" s="666"/>
      <c r="G16" s="666"/>
      <c r="H16" s="665">
        <f t="shared" si="0"/>
        <v>0</v>
      </c>
      <c r="I16" s="596">
        <f t="shared" si="1"/>
        <v>0</v>
      </c>
      <c r="J16" s="595">
        <f t="shared" si="2"/>
        <v>0</v>
      </c>
      <c r="K16" s="635">
        <f t="shared" si="3"/>
        <v>0</v>
      </c>
      <c r="L16" s="635">
        <f t="shared" si="4"/>
        <v>0</v>
      </c>
      <c r="M16" s="625">
        <f t="shared" si="5"/>
        <v>0</v>
      </c>
      <c r="N16" s="625">
        <f t="shared" si="6"/>
        <v>0</v>
      </c>
      <c r="O16" s="705">
        <f t="shared" si="7"/>
        <v>0</v>
      </c>
      <c r="P16" s="705">
        <f t="shared" si="8"/>
        <v>0</v>
      </c>
      <c r="Q16" s="594">
        <f t="shared" si="9"/>
        <v>0</v>
      </c>
      <c r="R16" s="593">
        <f t="shared" si="10"/>
        <v>0</v>
      </c>
      <c r="S16" s="664"/>
      <c r="T16" s="663"/>
      <c r="U16" s="662">
        <f t="shared" si="11"/>
        <v>0</v>
      </c>
      <c r="V16" s="661">
        <f t="shared" si="12"/>
        <v>0</v>
      </c>
      <c r="W16" s="660">
        <f t="shared" si="13"/>
        <v>0</v>
      </c>
      <c r="X16" s="660">
        <f t="shared" si="14"/>
        <v>0</v>
      </c>
      <c r="Y16" s="659">
        <f t="shared" si="15"/>
        <v>0</v>
      </c>
      <c r="Z16" s="659">
        <f t="shared" si="16"/>
        <v>0</v>
      </c>
      <c r="AA16" s="708">
        <f t="shared" si="17"/>
        <v>0</v>
      </c>
      <c r="AB16" s="708">
        <f t="shared" si="18"/>
        <v>0</v>
      </c>
      <c r="AC16" s="658">
        <f t="shared" si="19"/>
        <v>0</v>
      </c>
      <c r="AD16" s="657">
        <f t="shared" si="20"/>
        <v>0</v>
      </c>
      <c r="AE16" s="592"/>
      <c r="AF16" s="656"/>
      <c r="AG16" s="509">
        <f t="shared" si="21"/>
        <v>0</v>
      </c>
      <c r="AH16" s="508">
        <f t="shared" si="22"/>
        <v>0</v>
      </c>
      <c r="AI16" s="537">
        <f t="shared" si="23"/>
        <v>0</v>
      </c>
      <c r="AJ16" s="537">
        <f t="shared" si="24"/>
        <v>0</v>
      </c>
      <c r="AK16" s="506">
        <f t="shared" si="25"/>
        <v>0</v>
      </c>
      <c r="AL16" s="506">
        <f t="shared" si="26"/>
        <v>0</v>
      </c>
      <c r="AM16" s="696">
        <f t="shared" si="27"/>
        <v>0</v>
      </c>
      <c r="AN16" s="696">
        <f t="shared" si="28"/>
        <v>0</v>
      </c>
      <c r="AO16" s="589">
        <f t="shared" si="29"/>
        <v>0</v>
      </c>
      <c r="AP16" s="588">
        <f t="shared" si="30"/>
        <v>0</v>
      </c>
      <c r="AQ16" s="599"/>
      <c r="AR16" s="655"/>
      <c r="AS16" s="654">
        <f t="shared" si="31"/>
        <v>0</v>
      </c>
      <c r="AT16" s="595">
        <f t="shared" si="32"/>
        <v>0</v>
      </c>
      <c r="AU16" s="635">
        <f t="shared" si="33"/>
        <v>0</v>
      </c>
      <c r="AV16" s="635">
        <f t="shared" si="34"/>
        <v>0</v>
      </c>
      <c r="AW16" s="625">
        <f t="shared" si="35"/>
        <v>0</v>
      </c>
      <c r="AX16" s="625">
        <f t="shared" si="36"/>
        <v>0</v>
      </c>
      <c r="AY16" s="705">
        <f t="shared" si="37"/>
        <v>0</v>
      </c>
      <c r="AZ16" s="705">
        <f t="shared" si="38"/>
        <v>0</v>
      </c>
      <c r="BA16" s="594">
        <f t="shared" si="39"/>
        <v>0</v>
      </c>
      <c r="BB16" s="593">
        <f t="shared" si="40"/>
        <v>0</v>
      </c>
      <c r="BC16" s="522"/>
    </row>
    <row r="17" spans="1:55" ht="14.65" customHeight="1" x14ac:dyDescent="0.15">
      <c r="A17" s="521"/>
      <c r="B17" s="599"/>
      <c r="C17" s="598"/>
      <c r="D17" s="520"/>
      <c r="E17" s="667"/>
      <c r="F17" s="666"/>
      <c r="G17" s="666"/>
      <c r="H17" s="665">
        <f t="shared" si="0"/>
        <v>0</v>
      </c>
      <c r="I17" s="596">
        <f t="shared" si="1"/>
        <v>0</v>
      </c>
      <c r="J17" s="595">
        <f t="shared" si="2"/>
        <v>0</v>
      </c>
      <c r="K17" s="635">
        <f t="shared" si="3"/>
        <v>0</v>
      </c>
      <c r="L17" s="635">
        <f t="shared" si="4"/>
        <v>0</v>
      </c>
      <c r="M17" s="625">
        <f t="shared" si="5"/>
        <v>0</v>
      </c>
      <c r="N17" s="625">
        <f t="shared" si="6"/>
        <v>0</v>
      </c>
      <c r="O17" s="705">
        <f t="shared" si="7"/>
        <v>0</v>
      </c>
      <c r="P17" s="705">
        <f t="shared" si="8"/>
        <v>0</v>
      </c>
      <c r="Q17" s="594">
        <f t="shared" si="9"/>
        <v>0</v>
      </c>
      <c r="R17" s="593">
        <f t="shared" si="10"/>
        <v>0</v>
      </c>
      <c r="S17" s="664"/>
      <c r="T17" s="663"/>
      <c r="U17" s="662">
        <f t="shared" si="11"/>
        <v>0</v>
      </c>
      <c r="V17" s="661">
        <f t="shared" si="12"/>
        <v>0</v>
      </c>
      <c r="W17" s="660">
        <f t="shared" si="13"/>
        <v>0</v>
      </c>
      <c r="X17" s="660">
        <f t="shared" si="14"/>
        <v>0</v>
      </c>
      <c r="Y17" s="659">
        <f t="shared" si="15"/>
        <v>0</v>
      </c>
      <c r="Z17" s="659">
        <f t="shared" si="16"/>
        <v>0</v>
      </c>
      <c r="AA17" s="708">
        <f t="shared" si="17"/>
        <v>0</v>
      </c>
      <c r="AB17" s="708">
        <f t="shared" si="18"/>
        <v>0</v>
      </c>
      <c r="AC17" s="658">
        <f t="shared" si="19"/>
        <v>0</v>
      </c>
      <c r="AD17" s="657">
        <f t="shared" si="20"/>
        <v>0</v>
      </c>
      <c r="AE17" s="592"/>
      <c r="AF17" s="656"/>
      <c r="AG17" s="509">
        <f t="shared" si="21"/>
        <v>0</v>
      </c>
      <c r="AH17" s="508">
        <f t="shared" si="22"/>
        <v>0</v>
      </c>
      <c r="AI17" s="537">
        <f t="shared" si="23"/>
        <v>0</v>
      </c>
      <c r="AJ17" s="537">
        <f t="shared" si="24"/>
        <v>0</v>
      </c>
      <c r="AK17" s="506">
        <f t="shared" si="25"/>
        <v>0</v>
      </c>
      <c r="AL17" s="506">
        <f t="shared" si="26"/>
        <v>0</v>
      </c>
      <c r="AM17" s="696">
        <f t="shared" si="27"/>
        <v>0</v>
      </c>
      <c r="AN17" s="696">
        <f t="shared" si="28"/>
        <v>0</v>
      </c>
      <c r="AO17" s="589">
        <f t="shared" si="29"/>
        <v>0</v>
      </c>
      <c r="AP17" s="588">
        <f t="shared" si="30"/>
        <v>0</v>
      </c>
      <c r="AQ17" s="599"/>
      <c r="AR17" s="655"/>
      <c r="AS17" s="654">
        <f t="shared" si="31"/>
        <v>0</v>
      </c>
      <c r="AT17" s="595">
        <f t="shared" si="32"/>
        <v>0</v>
      </c>
      <c r="AU17" s="635">
        <f t="shared" si="33"/>
        <v>0</v>
      </c>
      <c r="AV17" s="635">
        <f t="shared" si="34"/>
        <v>0</v>
      </c>
      <c r="AW17" s="625">
        <f t="shared" si="35"/>
        <v>0</v>
      </c>
      <c r="AX17" s="625">
        <f t="shared" si="36"/>
        <v>0</v>
      </c>
      <c r="AY17" s="705">
        <f t="shared" si="37"/>
        <v>0</v>
      </c>
      <c r="AZ17" s="705">
        <f t="shared" si="38"/>
        <v>0</v>
      </c>
      <c r="BA17" s="594">
        <f t="shared" si="39"/>
        <v>0</v>
      </c>
      <c r="BB17" s="593">
        <f t="shared" si="40"/>
        <v>0</v>
      </c>
      <c r="BC17" s="522"/>
    </row>
    <row r="18" spans="1:55" ht="14.65" customHeight="1" x14ac:dyDescent="0.15">
      <c r="A18" s="521"/>
      <c r="B18" s="599"/>
      <c r="C18" s="598"/>
      <c r="D18" s="520"/>
      <c r="E18" s="667"/>
      <c r="F18" s="666"/>
      <c r="G18" s="666"/>
      <c r="H18" s="665">
        <f t="shared" si="0"/>
        <v>0</v>
      </c>
      <c r="I18" s="596">
        <f t="shared" si="1"/>
        <v>0</v>
      </c>
      <c r="J18" s="595">
        <f t="shared" si="2"/>
        <v>0</v>
      </c>
      <c r="K18" s="635">
        <f t="shared" si="3"/>
        <v>0</v>
      </c>
      <c r="L18" s="635">
        <f t="shared" si="4"/>
        <v>0</v>
      </c>
      <c r="M18" s="625">
        <f t="shared" si="5"/>
        <v>0</v>
      </c>
      <c r="N18" s="625">
        <f t="shared" si="6"/>
        <v>0</v>
      </c>
      <c r="O18" s="705">
        <f t="shared" si="7"/>
        <v>0</v>
      </c>
      <c r="P18" s="705">
        <f t="shared" si="8"/>
        <v>0</v>
      </c>
      <c r="Q18" s="594">
        <f t="shared" si="9"/>
        <v>0</v>
      </c>
      <c r="R18" s="593">
        <f t="shared" si="10"/>
        <v>0</v>
      </c>
      <c r="S18" s="664"/>
      <c r="T18" s="663"/>
      <c r="U18" s="662">
        <f t="shared" si="11"/>
        <v>0</v>
      </c>
      <c r="V18" s="661">
        <f t="shared" si="12"/>
        <v>0</v>
      </c>
      <c r="W18" s="660">
        <f t="shared" si="13"/>
        <v>0</v>
      </c>
      <c r="X18" s="660">
        <f t="shared" si="14"/>
        <v>0</v>
      </c>
      <c r="Y18" s="659">
        <f t="shared" si="15"/>
        <v>0</v>
      </c>
      <c r="Z18" s="659">
        <f t="shared" si="16"/>
        <v>0</v>
      </c>
      <c r="AA18" s="708">
        <f t="shared" si="17"/>
        <v>0</v>
      </c>
      <c r="AB18" s="708">
        <f t="shared" si="18"/>
        <v>0</v>
      </c>
      <c r="AC18" s="658">
        <f t="shared" si="19"/>
        <v>0</v>
      </c>
      <c r="AD18" s="657">
        <f t="shared" si="20"/>
        <v>0</v>
      </c>
      <c r="AE18" s="592"/>
      <c r="AF18" s="656"/>
      <c r="AG18" s="509">
        <f t="shared" si="21"/>
        <v>0</v>
      </c>
      <c r="AH18" s="508">
        <f t="shared" si="22"/>
        <v>0</v>
      </c>
      <c r="AI18" s="537">
        <f t="shared" si="23"/>
        <v>0</v>
      </c>
      <c r="AJ18" s="537">
        <f t="shared" si="24"/>
        <v>0</v>
      </c>
      <c r="AK18" s="506">
        <f t="shared" si="25"/>
        <v>0</v>
      </c>
      <c r="AL18" s="506">
        <f t="shared" si="26"/>
        <v>0</v>
      </c>
      <c r="AM18" s="696">
        <f t="shared" si="27"/>
        <v>0</v>
      </c>
      <c r="AN18" s="696">
        <f t="shared" si="28"/>
        <v>0</v>
      </c>
      <c r="AO18" s="589">
        <f t="shared" si="29"/>
        <v>0</v>
      </c>
      <c r="AP18" s="588">
        <f t="shared" si="30"/>
        <v>0</v>
      </c>
      <c r="AQ18" s="599"/>
      <c r="AR18" s="655"/>
      <c r="AS18" s="654">
        <f t="shared" si="31"/>
        <v>0</v>
      </c>
      <c r="AT18" s="595">
        <f t="shared" si="32"/>
        <v>0</v>
      </c>
      <c r="AU18" s="635">
        <f t="shared" si="33"/>
        <v>0</v>
      </c>
      <c r="AV18" s="635">
        <f t="shared" si="34"/>
        <v>0</v>
      </c>
      <c r="AW18" s="625">
        <f t="shared" si="35"/>
        <v>0</v>
      </c>
      <c r="AX18" s="625">
        <f t="shared" si="36"/>
        <v>0</v>
      </c>
      <c r="AY18" s="705">
        <f t="shared" si="37"/>
        <v>0</v>
      </c>
      <c r="AZ18" s="705">
        <f t="shared" si="38"/>
        <v>0</v>
      </c>
      <c r="BA18" s="594">
        <f t="shared" si="39"/>
        <v>0</v>
      </c>
      <c r="BB18" s="593">
        <f t="shared" si="40"/>
        <v>0</v>
      </c>
      <c r="BC18" s="638"/>
    </row>
    <row r="19" spans="1:55" ht="14.65" customHeight="1" thickBot="1" x14ac:dyDescent="0.2">
      <c r="A19" s="653" t="s">
        <v>127</v>
      </c>
      <c r="B19" s="624"/>
      <c r="C19" s="623"/>
      <c r="D19" s="652">
        <f>SUM(D9:D18)</f>
        <v>0</v>
      </c>
      <c r="E19" s="629"/>
      <c r="F19" s="617"/>
      <c r="G19" s="617"/>
      <c r="H19" s="616"/>
      <c r="I19" s="620">
        <f t="shared" ref="I19:R19" si="41">SUM(I9:I18)</f>
        <v>0</v>
      </c>
      <c r="J19" s="619">
        <f t="shared" si="41"/>
        <v>0</v>
      </c>
      <c r="K19" s="632">
        <f t="shared" si="41"/>
        <v>0</v>
      </c>
      <c r="L19" s="632">
        <f t="shared" si="41"/>
        <v>0</v>
      </c>
      <c r="M19" s="618">
        <f t="shared" si="41"/>
        <v>0</v>
      </c>
      <c r="N19" s="618">
        <f t="shared" si="41"/>
        <v>0</v>
      </c>
      <c r="O19" s="703">
        <f t="shared" si="41"/>
        <v>0</v>
      </c>
      <c r="P19" s="703">
        <f t="shared" si="41"/>
        <v>0</v>
      </c>
      <c r="Q19" s="640">
        <f t="shared" si="41"/>
        <v>0</v>
      </c>
      <c r="R19" s="639">
        <f t="shared" si="41"/>
        <v>0</v>
      </c>
      <c r="S19" s="624"/>
      <c r="T19" s="623"/>
      <c r="U19" s="651">
        <f t="shared" ref="U19:AD19" si="42">SUM(U9:U18)</f>
        <v>0</v>
      </c>
      <c r="V19" s="650">
        <f t="shared" si="42"/>
        <v>0</v>
      </c>
      <c r="W19" s="649">
        <f t="shared" si="42"/>
        <v>0</v>
      </c>
      <c r="X19" s="648">
        <f t="shared" si="42"/>
        <v>0</v>
      </c>
      <c r="Y19" s="647">
        <f t="shared" si="42"/>
        <v>0</v>
      </c>
      <c r="Z19" s="647">
        <f t="shared" si="42"/>
        <v>0</v>
      </c>
      <c r="AA19" s="707">
        <f t="shared" si="42"/>
        <v>0</v>
      </c>
      <c r="AB19" s="707">
        <f t="shared" si="42"/>
        <v>0</v>
      </c>
      <c r="AC19" s="646">
        <f t="shared" si="42"/>
        <v>0</v>
      </c>
      <c r="AD19" s="645">
        <f t="shared" si="42"/>
        <v>0</v>
      </c>
      <c r="AE19" s="611"/>
      <c r="AF19" s="608"/>
      <c r="AG19" s="512">
        <f t="shared" ref="AG19:AP19" si="43">SUM(AG9:AG18)</f>
        <v>0</v>
      </c>
      <c r="AH19" s="511">
        <f t="shared" si="43"/>
        <v>0</v>
      </c>
      <c r="AI19" s="631">
        <f t="shared" si="43"/>
        <v>0</v>
      </c>
      <c r="AJ19" s="630">
        <f t="shared" si="43"/>
        <v>0</v>
      </c>
      <c r="AK19" s="609">
        <f t="shared" si="43"/>
        <v>0</v>
      </c>
      <c r="AL19" s="609">
        <f t="shared" si="43"/>
        <v>0</v>
      </c>
      <c r="AM19" s="701">
        <f t="shared" si="43"/>
        <v>0</v>
      </c>
      <c r="AN19" s="701">
        <f t="shared" si="43"/>
        <v>0</v>
      </c>
      <c r="AO19" s="644">
        <f t="shared" si="43"/>
        <v>0</v>
      </c>
      <c r="AP19" s="643">
        <f t="shared" si="43"/>
        <v>0</v>
      </c>
      <c r="AQ19" s="629"/>
      <c r="AR19" s="628"/>
      <c r="AS19" s="642">
        <f t="shared" ref="AS19:BB19" si="44">SUM(AS9:AS18)</f>
        <v>0</v>
      </c>
      <c r="AT19" s="619">
        <f t="shared" si="44"/>
        <v>0</v>
      </c>
      <c r="AU19" s="641">
        <f t="shared" si="44"/>
        <v>0</v>
      </c>
      <c r="AV19" s="632">
        <f t="shared" si="44"/>
        <v>0</v>
      </c>
      <c r="AW19" s="618">
        <f t="shared" si="44"/>
        <v>0</v>
      </c>
      <c r="AX19" s="618">
        <f t="shared" si="44"/>
        <v>0</v>
      </c>
      <c r="AY19" s="703">
        <f t="shared" si="44"/>
        <v>0</v>
      </c>
      <c r="AZ19" s="703">
        <f t="shared" si="44"/>
        <v>0</v>
      </c>
      <c r="BA19" s="640">
        <f t="shared" si="44"/>
        <v>0</v>
      </c>
      <c r="BB19" s="639">
        <f t="shared" si="44"/>
        <v>0</v>
      </c>
      <c r="BC19" s="638"/>
    </row>
    <row r="20" spans="1:55" ht="14.65" customHeight="1" thickTop="1" x14ac:dyDescent="0.15">
      <c r="A20" s="541" t="str">
        <f>+"室内機（"&amp;E5&amp;"）"</f>
        <v>室内機（教室等・廊下・便所）</v>
      </c>
      <c r="B20" s="637"/>
      <c r="C20" s="540"/>
      <c r="D20" s="540"/>
      <c r="E20" s="547"/>
      <c r="F20" s="546"/>
      <c r="G20" s="546"/>
      <c r="H20" s="558"/>
      <c r="I20" s="525"/>
      <c r="J20" s="338"/>
      <c r="K20" s="555"/>
      <c r="L20" s="554"/>
      <c r="M20" s="544"/>
      <c r="N20" s="544"/>
      <c r="O20" s="544"/>
      <c r="P20" s="544"/>
      <c r="Q20" s="544"/>
      <c r="R20" s="543"/>
      <c r="S20" s="547"/>
      <c r="T20" s="546"/>
      <c r="U20" s="546"/>
      <c r="V20" s="546"/>
      <c r="W20" s="555"/>
      <c r="X20" s="554"/>
      <c r="Y20" s="636"/>
      <c r="Z20" s="636"/>
      <c r="AA20" s="636"/>
      <c r="AB20" s="636"/>
      <c r="AC20" s="636"/>
      <c r="AD20" s="560"/>
      <c r="AE20" s="552"/>
      <c r="AF20" s="551"/>
      <c r="AG20" s="551"/>
      <c r="AH20" s="551"/>
      <c r="AI20" s="550"/>
      <c r="AJ20" s="549"/>
      <c r="AK20" s="549"/>
      <c r="AL20" s="549"/>
      <c r="AM20" s="549"/>
      <c r="AN20" s="549"/>
      <c r="AO20" s="549"/>
      <c r="AP20" s="548"/>
      <c r="AQ20" s="547"/>
      <c r="AR20" s="546"/>
      <c r="AS20" s="546"/>
      <c r="AT20" s="546"/>
      <c r="AU20" s="545"/>
      <c r="AV20" s="544"/>
      <c r="AW20" s="544"/>
      <c r="AX20" s="544"/>
      <c r="AY20" s="544"/>
      <c r="AZ20" s="544"/>
      <c r="BA20" s="544"/>
      <c r="BB20" s="543"/>
      <c r="BC20" s="542"/>
    </row>
    <row r="21" spans="1:55" ht="14.65" customHeight="1" x14ac:dyDescent="0.15">
      <c r="A21" s="521"/>
      <c r="B21" s="599"/>
      <c r="C21" s="598"/>
      <c r="D21" s="520"/>
      <c r="E21" s="421"/>
      <c r="F21" s="420"/>
      <c r="G21" s="420"/>
      <c r="H21" s="516"/>
      <c r="I21" s="596">
        <f t="shared" ref="I21:I30" si="45">+B21*D21</f>
        <v>0</v>
      </c>
      <c r="J21" s="595">
        <f t="shared" ref="J21:J30" si="46">+C21*D21</f>
        <v>0</v>
      </c>
      <c r="K21" s="635">
        <f t="shared" ref="K21:K30" si="47">+I21</f>
        <v>0</v>
      </c>
      <c r="L21" s="635">
        <f t="shared" ref="L21:L30" si="48">+J21</f>
        <v>0</v>
      </c>
      <c r="M21" s="498"/>
      <c r="N21" s="498"/>
      <c r="O21" s="498"/>
      <c r="P21" s="498"/>
      <c r="Q21" s="498"/>
      <c r="R21" s="497"/>
      <c r="S21" s="592"/>
      <c r="T21" s="591"/>
      <c r="U21" s="509">
        <f t="shared" ref="U21:U30" si="49">+D21*S21</f>
        <v>0</v>
      </c>
      <c r="V21" s="508">
        <f t="shared" ref="V21:V30" si="50">+D21*T21</f>
        <v>0</v>
      </c>
      <c r="W21" s="537">
        <f t="shared" ref="W21:W30" si="51">+U21</f>
        <v>0</v>
      </c>
      <c r="X21" s="537">
        <f t="shared" ref="X21:X30" si="52">+V21</f>
        <v>0</v>
      </c>
      <c r="Y21" s="501"/>
      <c r="Z21" s="501"/>
      <c r="AA21" s="501"/>
      <c r="AB21" s="501"/>
      <c r="AC21" s="501"/>
      <c r="AD21" s="500"/>
      <c r="AE21" s="592"/>
      <c r="AF21" s="591"/>
      <c r="AG21" s="509">
        <f t="shared" ref="AG21:AG30" si="53">+AE21*$D21</f>
        <v>0</v>
      </c>
      <c r="AH21" s="508">
        <f t="shared" ref="AH21:AH30" si="54">+AF21*$D21</f>
        <v>0</v>
      </c>
      <c r="AI21" s="537">
        <f t="shared" ref="AI21:AI30" si="55">+AG21</f>
        <v>0</v>
      </c>
      <c r="AJ21" s="537">
        <f t="shared" ref="AJ21:AJ30" si="56">+AH21</f>
        <v>0</v>
      </c>
      <c r="AK21" s="505"/>
      <c r="AL21" s="505"/>
      <c r="AM21" s="505"/>
      <c r="AN21" s="505"/>
      <c r="AO21" s="505"/>
      <c r="AP21" s="504"/>
      <c r="AQ21" s="503"/>
      <c r="AR21" s="502"/>
      <c r="AS21" s="501"/>
      <c r="AT21" s="500"/>
      <c r="AU21" s="499"/>
      <c r="AV21" s="499"/>
      <c r="AW21" s="499"/>
      <c r="AX21" s="499"/>
      <c r="AY21" s="499"/>
      <c r="AZ21" s="499"/>
      <c r="BA21" s="498"/>
      <c r="BB21" s="497"/>
      <c r="BC21" s="496"/>
    </row>
    <row r="22" spans="1:55" ht="14.65" customHeight="1" x14ac:dyDescent="0.15">
      <c r="A22" s="521"/>
      <c r="B22" s="599"/>
      <c r="C22" s="598"/>
      <c r="D22" s="520"/>
      <c r="E22" s="421"/>
      <c r="F22" s="420"/>
      <c r="G22" s="420"/>
      <c r="H22" s="516"/>
      <c r="I22" s="596">
        <f t="shared" si="45"/>
        <v>0</v>
      </c>
      <c r="J22" s="595">
        <f t="shared" si="46"/>
        <v>0</v>
      </c>
      <c r="K22" s="635">
        <f t="shared" si="47"/>
        <v>0</v>
      </c>
      <c r="L22" s="635">
        <f t="shared" si="48"/>
        <v>0</v>
      </c>
      <c r="M22" s="498"/>
      <c r="N22" s="498"/>
      <c r="O22" s="498"/>
      <c r="P22" s="498"/>
      <c r="Q22" s="498"/>
      <c r="R22" s="497"/>
      <c r="S22" s="592"/>
      <c r="T22" s="591"/>
      <c r="U22" s="509">
        <f t="shared" si="49"/>
        <v>0</v>
      </c>
      <c r="V22" s="508">
        <f t="shared" si="50"/>
        <v>0</v>
      </c>
      <c r="W22" s="537">
        <f t="shared" si="51"/>
        <v>0</v>
      </c>
      <c r="X22" s="537">
        <f t="shared" si="52"/>
        <v>0</v>
      </c>
      <c r="Y22" s="501"/>
      <c r="Z22" s="501"/>
      <c r="AA22" s="501"/>
      <c r="AB22" s="501"/>
      <c r="AC22" s="501"/>
      <c r="AD22" s="500"/>
      <c r="AE22" s="592"/>
      <c r="AF22" s="591"/>
      <c r="AG22" s="509">
        <f t="shared" si="53"/>
        <v>0</v>
      </c>
      <c r="AH22" s="508">
        <f t="shared" si="54"/>
        <v>0</v>
      </c>
      <c r="AI22" s="537">
        <f t="shared" si="55"/>
        <v>0</v>
      </c>
      <c r="AJ22" s="537">
        <f t="shared" si="56"/>
        <v>0</v>
      </c>
      <c r="AK22" s="505"/>
      <c r="AL22" s="505"/>
      <c r="AM22" s="505"/>
      <c r="AN22" s="505"/>
      <c r="AO22" s="505"/>
      <c r="AP22" s="504"/>
      <c r="AQ22" s="503"/>
      <c r="AR22" s="502"/>
      <c r="AS22" s="501"/>
      <c r="AT22" s="500"/>
      <c r="AU22" s="499"/>
      <c r="AV22" s="499"/>
      <c r="AW22" s="499"/>
      <c r="AX22" s="499"/>
      <c r="AY22" s="499"/>
      <c r="AZ22" s="499"/>
      <c r="BA22" s="498"/>
      <c r="BB22" s="497"/>
      <c r="BC22" s="496"/>
    </row>
    <row r="23" spans="1:55" ht="14.65" customHeight="1" x14ac:dyDescent="0.15">
      <c r="A23" s="521"/>
      <c r="B23" s="599"/>
      <c r="C23" s="598"/>
      <c r="D23" s="520"/>
      <c r="E23" s="421"/>
      <c r="F23" s="420"/>
      <c r="G23" s="420"/>
      <c r="H23" s="516"/>
      <c r="I23" s="596">
        <f t="shared" si="45"/>
        <v>0</v>
      </c>
      <c r="J23" s="595">
        <f t="shared" si="46"/>
        <v>0</v>
      </c>
      <c r="K23" s="635">
        <f t="shared" si="47"/>
        <v>0</v>
      </c>
      <c r="L23" s="635">
        <f t="shared" si="48"/>
        <v>0</v>
      </c>
      <c r="M23" s="498"/>
      <c r="N23" s="498"/>
      <c r="O23" s="498"/>
      <c r="P23" s="498"/>
      <c r="Q23" s="498"/>
      <c r="R23" s="497"/>
      <c r="S23" s="592"/>
      <c r="T23" s="591"/>
      <c r="U23" s="509">
        <f t="shared" si="49"/>
        <v>0</v>
      </c>
      <c r="V23" s="508">
        <f t="shared" si="50"/>
        <v>0</v>
      </c>
      <c r="W23" s="537">
        <f t="shared" si="51"/>
        <v>0</v>
      </c>
      <c r="X23" s="537">
        <f t="shared" si="52"/>
        <v>0</v>
      </c>
      <c r="Y23" s="501"/>
      <c r="Z23" s="501"/>
      <c r="AA23" s="501"/>
      <c r="AB23" s="501"/>
      <c r="AC23" s="501"/>
      <c r="AD23" s="500"/>
      <c r="AE23" s="592"/>
      <c r="AF23" s="591"/>
      <c r="AG23" s="509">
        <f t="shared" si="53"/>
        <v>0</v>
      </c>
      <c r="AH23" s="508">
        <f t="shared" si="54"/>
        <v>0</v>
      </c>
      <c r="AI23" s="537">
        <f t="shared" si="55"/>
        <v>0</v>
      </c>
      <c r="AJ23" s="537">
        <f t="shared" si="56"/>
        <v>0</v>
      </c>
      <c r="AK23" s="505"/>
      <c r="AL23" s="505"/>
      <c r="AM23" s="505"/>
      <c r="AN23" s="505"/>
      <c r="AO23" s="505"/>
      <c r="AP23" s="504"/>
      <c r="AQ23" s="503"/>
      <c r="AR23" s="502"/>
      <c r="AS23" s="501"/>
      <c r="AT23" s="500"/>
      <c r="AU23" s="499"/>
      <c r="AV23" s="499"/>
      <c r="AW23" s="499"/>
      <c r="AX23" s="499"/>
      <c r="AY23" s="499"/>
      <c r="AZ23" s="499"/>
      <c r="BA23" s="498"/>
      <c r="BB23" s="497"/>
      <c r="BC23" s="496"/>
    </row>
    <row r="24" spans="1:55" ht="14.65" customHeight="1" x14ac:dyDescent="0.15">
      <c r="A24" s="521"/>
      <c r="B24" s="599"/>
      <c r="C24" s="598"/>
      <c r="D24" s="520"/>
      <c r="E24" s="421"/>
      <c r="F24" s="420"/>
      <c r="G24" s="420"/>
      <c r="H24" s="516"/>
      <c r="I24" s="596">
        <f t="shared" si="45"/>
        <v>0</v>
      </c>
      <c r="J24" s="595">
        <f t="shared" si="46"/>
        <v>0</v>
      </c>
      <c r="K24" s="635">
        <f t="shared" si="47"/>
        <v>0</v>
      </c>
      <c r="L24" s="635">
        <f t="shared" si="48"/>
        <v>0</v>
      </c>
      <c r="M24" s="498"/>
      <c r="N24" s="498"/>
      <c r="O24" s="498"/>
      <c r="P24" s="498"/>
      <c r="Q24" s="498"/>
      <c r="R24" s="497"/>
      <c r="S24" s="592"/>
      <c r="T24" s="591"/>
      <c r="U24" s="509">
        <f t="shared" si="49"/>
        <v>0</v>
      </c>
      <c r="V24" s="508">
        <f t="shared" si="50"/>
        <v>0</v>
      </c>
      <c r="W24" s="537">
        <f t="shared" si="51"/>
        <v>0</v>
      </c>
      <c r="X24" s="537">
        <f t="shared" si="52"/>
        <v>0</v>
      </c>
      <c r="Y24" s="501"/>
      <c r="Z24" s="501"/>
      <c r="AA24" s="501"/>
      <c r="AB24" s="501"/>
      <c r="AC24" s="501"/>
      <c r="AD24" s="500"/>
      <c r="AE24" s="592"/>
      <c r="AF24" s="591"/>
      <c r="AG24" s="509">
        <f t="shared" si="53"/>
        <v>0</v>
      </c>
      <c r="AH24" s="508">
        <f t="shared" si="54"/>
        <v>0</v>
      </c>
      <c r="AI24" s="537">
        <f t="shared" si="55"/>
        <v>0</v>
      </c>
      <c r="AJ24" s="537">
        <f t="shared" si="56"/>
        <v>0</v>
      </c>
      <c r="AK24" s="505"/>
      <c r="AL24" s="505"/>
      <c r="AM24" s="505"/>
      <c r="AN24" s="505"/>
      <c r="AO24" s="505"/>
      <c r="AP24" s="504"/>
      <c r="AQ24" s="503"/>
      <c r="AR24" s="502"/>
      <c r="AS24" s="501"/>
      <c r="AT24" s="500"/>
      <c r="AU24" s="499"/>
      <c r="AV24" s="499"/>
      <c r="AW24" s="499"/>
      <c r="AX24" s="499"/>
      <c r="AY24" s="499"/>
      <c r="AZ24" s="499"/>
      <c r="BA24" s="498"/>
      <c r="BB24" s="497"/>
      <c r="BC24" s="496"/>
    </row>
    <row r="25" spans="1:55" ht="14.65" customHeight="1" x14ac:dyDescent="0.15">
      <c r="A25" s="521"/>
      <c r="B25" s="599"/>
      <c r="C25" s="598"/>
      <c r="D25" s="520"/>
      <c r="E25" s="421"/>
      <c r="F25" s="420"/>
      <c r="G25" s="420"/>
      <c r="H25" s="516"/>
      <c r="I25" s="596">
        <f t="shared" si="45"/>
        <v>0</v>
      </c>
      <c r="J25" s="595">
        <f t="shared" si="46"/>
        <v>0</v>
      </c>
      <c r="K25" s="635">
        <f t="shared" si="47"/>
        <v>0</v>
      </c>
      <c r="L25" s="635">
        <f t="shared" si="48"/>
        <v>0</v>
      </c>
      <c r="M25" s="498"/>
      <c r="N25" s="498"/>
      <c r="O25" s="498"/>
      <c r="P25" s="498"/>
      <c r="Q25" s="498"/>
      <c r="R25" s="497"/>
      <c r="S25" s="592"/>
      <c r="T25" s="591"/>
      <c r="U25" s="509">
        <f t="shared" si="49"/>
        <v>0</v>
      </c>
      <c r="V25" s="508">
        <f t="shared" si="50"/>
        <v>0</v>
      </c>
      <c r="W25" s="537">
        <f t="shared" si="51"/>
        <v>0</v>
      </c>
      <c r="X25" s="537">
        <f t="shared" si="52"/>
        <v>0</v>
      </c>
      <c r="Y25" s="501"/>
      <c r="Z25" s="501"/>
      <c r="AA25" s="501"/>
      <c r="AB25" s="501"/>
      <c r="AC25" s="501"/>
      <c r="AD25" s="500"/>
      <c r="AE25" s="592"/>
      <c r="AF25" s="591"/>
      <c r="AG25" s="509">
        <f t="shared" si="53"/>
        <v>0</v>
      </c>
      <c r="AH25" s="508">
        <f t="shared" si="54"/>
        <v>0</v>
      </c>
      <c r="AI25" s="537">
        <f t="shared" si="55"/>
        <v>0</v>
      </c>
      <c r="AJ25" s="537">
        <f t="shared" si="56"/>
        <v>0</v>
      </c>
      <c r="AK25" s="505"/>
      <c r="AL25" s="505"/>
      <c r="AM25" s="505"/>
      <c r="AN25" s="505"/>
      <c r="AO25" s="505"/>
      <c r="AP25" s="504"/>
      <c r="AQ25" s="503"/>
      <c r="AR25" s="502"/>
      <c r="AS25" s="501"/>
      <c r="AT25" s="500"/>
      <c r="AU25" s="499"/>
      <c r="AV25" s="499"/>
      <c r="AW25" s="499"/>
      <c r="AX25" s="499"/>
      <c r="AY25" s="499"/>
      <c r="AZ25" s="499"/>
      <c r="BA25" s="498"/>
      <c r="BB25" s="497"/>
      <c r="BC25" s="496"/>
    </row>
    <row r="26" spans="1:55" ht="14.65" customHeight="1" x14ac:dyDescent="0.15">
      <c r="A26" s="521"/>
      <c r="B26" s="599"/>
      <c r="C26" s="598"/>
      <c r="D26" s="520"/>
      <c r="E26" s="421"/>
      <c r="F26" s="420"/>
      <c r="G26" s="420"/>
      <c r="H26" s="516"/>
      <c r="I26" s="596">
        <f t="shared" si="45"/>
        <v>0</v>
      </c>
      <c r="J26" s="595">
        <f t="shared" si="46"/>
        <v>0</v>
      </c>
      <c r="K26" s="635">
        <f t="shared" si="47"/>
        <v>0</v>
      </c>
      <c r="L26" s="635">
        <f t="shared" si="48"/>
        <v>0</v>
      </c>
      <c r="M26" s="498"/>
      <c r="N26" s="498"/>
      <c r="O26" s="498"/>
      <c r="P26" s="498"/>
      <c r="Q26" s="498"/>
      <c r="R26" s="497"/>
      <c r="S26" s="592"/>
      <c r="T26" s="591"/>
      <c r="U26" s="509">
        <f t="shared" si="49"/>
        <v>0</v>
      </c>
      <c r="V26" s="508">
        <f t="shared" si="50"/>
        <v>0</v>
      </c>
      <c r="W26" s="537">
        <f t="shared" si="51"/>
        <v>0</v>
      </c>
      <c r="X26" s="537">
        <f t="shared" si="52"/>
        <v>0</v>
      </c>
      <c r="Y26" s="501"/>
      <c r="Z26" s="501"/>
      <c r="AA26" s="501"/>
      <c r="AB26" s="501"/>
      <c r="AC26" s="501"/>
      <c r="AD26" s="500"/>
      <c r="AE26" s="592"/>
      <c r="AF26" s="591"/>
      <c r="AG26" s="509">
        <f t="shared" si="53"/>
        <v>0</v>
      </c>
      <c r="AH26" s="508">
        <f t="shared" si="54"/>
        <v>0</v>
      </c>
      <c r="AI26" s="537">
        <f t="shared" si="55"/>
        <v>0</v>
      </c>
      <c r="AJ26" s="537">
        <f t="shared" si="56"/>
        <v>0</v>
      </c>
      <c r="AK26" s="505"/>
      <c r="AL26" s="505"/>
      <c r="AM26" s="505"/>
      <c r="AN26" s="505"/>
      <c r="AO26" s="505"/>
      <c r="AP26" s="504"/>
      <c r="AQ26" s="503"/>
      <c r="AR26" s="502"/>
      <c r="AS26" s="501"/>
      <c r="AT26" s="500"/>
      <c r="AU26" s="499"/>
      <c r="AV26" s="499"/>
      <c r="AW26" s="499"/>
      <c r="AX26" s="499"/>
      <c r="AY26" s="499"/>
      <c r="AZ26" s="499"/>
      <c r="BA26" s="498"/>
      <c r="BB26" s="497"/>
      <c r="BC26" s="496"/>
    </row>
    <row r="27" spans="1:55" ht="14.65" customHeight="1" x14ac:dyDescent="0.15">
      <c r="A27" s="521"/>
      <c r="B27" s="599"/>
      <c r="C27" s="598"/>
      <c r="D27" s="520"/>
      <c r="E27" s="421"/>
      <c r="F27" s="420"/>
      <c r="G27" s="420"/>
      <c r="H27" s="516"/>
      <c r="I27" s="596">
        <f t="shared" si="45"/>
        <v>0</v>
      </c>
      <c r="J27" s="595">
        <f t="shared" si="46"/>
        <v>0</v>
      </c>
      <c r="K27" s="635">
        <f t="shared" si="47"/>
        <v>0</v>
      </c>
      <c r="L27" s="635">
        <f t="shared" si="48"/>
        <v>0</v>
      </c>
      <c r="M27" s="498"/>
      <c r="N27" s="498"/>
      <c r="O27" s="498"/>
      <c r="P27" s="498"/>
      <c r="Q27" s="498"/>
      <c r="R27" s="497"/>
      <c r="S27" s="592"/>
      <c r="T27" s="591"/>
      <c r="U27" s="509">
        <f t="shared" si="49"/>
        <v>0</v>
      </c>
      <c r="V27" s="508">
        <f t="shared" si="50"/>
        <v>0</v>
      </c>
      <c r="W27" s="537">
        <f t="shared" si="51"/>
        <v>0</v>
      </c>
      <c r="X27" s="537">
        <f t="shared" si="52"/>
        <v>0</v>
      </c>
      <c r="Y27" s="501"/>
      <c r="Z27" s="501"/>
      <c r="AA27" s="501"/>
      <c r="AB27" s="501"/>
      <c r="AC27" s="501"/>
      <c r="AD27" s="500"/>
      <c r="AE27" s="592"/>
      <c r="AF27" s="591"/>
      <c r="AG27" s="509">
        <f t="shared" si="53"/>
        <v>0</v>
      </c>
      <c r="AH27" s="508">
        <f t="shared" si="54"/>
        <v>0</v>
      </c>
      <c r="AI27" s="537">
        <f t="shared" si="55"/>
        <v>0</v>
      </c>
      <c r="AJ27" s="537">
        <f t="shared" si="56"/>
        <v>0</v>
      </c>
      <c r="AK27" s="505"/>
      <c r="AL27" s="505"/>
      <c r="AM27" s="505"/>
      <c r="AN27" s="505"/>
      <c r="AO27" s="505"/>
      <c r="AP27" s="504"/>
      <c r="AQ27" s="503"/>
      <c r="AR27" s="502"/>
      <c r="AS27" s="501"/>
      <c r="AT27" s="500"/>
      <c r="AU27" s="499"/>
      <c r="AV27" s="499"/>
      <c r="AW27" s="499"/>
      <c r="AX27" s="499"/>
      <c r="AY27" s="499"/>
      <c r="AZ27" s="499"/>
      <c r="BA27" s="498"/>
      <c r="BB27" s="497"/>
      <c r="BC27" s="496"/>
    </row>
    <row r="28" spans="1:55" ht="14.65" customHeight="1" x14ac:dyDescent="0.15">
      <c r="A28" s="521"/>
      <c r="B28" s="599"/>
      <c r="C28" s="598"/>
      <c r="D28" s="520"/>
      <c r="E28" s="421"/>
      <c r="F28" s="420"/>
      <c r="G28" s="420"/>
      <c r="H28" s="516"/>
      <c r="I28" s="596">
        <f t="shared" si="45"/>
        <v>0</v>
      </c>
      <c r="J28" s="595">
        <f t="shared" si="46"/>
        <v>0</v>
      </c>
      <c r="K28" s="635">
        <f t="shared" si="47"/>
        <v>0</v>
      </c>
      <c r="L28" s="635">
        <f t="shared" si="48"/>
        <v>0</v>
      </c>
      <c r="M28" s="498"/>
      <c r="N28" s="498"/>
      <c r="O28" s="498"/>
      <c r="P28" s="498"/>
      <c r="Q28" s="498"/>
      <c r="R28" s="497"/>
      <c r="S28" s="592"/>
      <c r="T28" s="591"/>
      <c r="U28" s="509">
        <f t="shared" si="49"/>
        <v>0</v>
      </c>
      <c r="V28" s="508">
        <f t="shared" si="50"/>
        <v>0</v>
      </c>
      <c r="W28" s="537">
        <f t="shared" si="51"/>
        <v>0</v>
      </c>
      <c r="X28" s="537">
        <f t="shared" si="52"/>
        <v>0</v>
      </c>
      <c r="Y28" s="501"/>
      <c r="Z28" s="501"/>
      <c r="AA28" s="501"/>
      <c r="AB28" s="501"/>
      <c r="AC28" s="501"/>
      <c r="AD28" s="500"/>
      <c r="AE28" s="592"/>
      <c r="AF28" s="591"/>
      <c r="AG28" s="509">
        <f t="shared" si="53"/>
        <v>0</v>
      </c>
      <c r="AH28" s="508">
        <f t="shared" si="54"/>
        <v>0</v>
      </c>
      <c r="AI28" s="537">
        <f t="shared" si="55"/>
        <v>0</v>
      </c>
      <c r="AJ28" s="537">
        <f t="shared" si="56"/>
        <v>0</v>
      </c>
      <c r="AK28" s="505"/>
      <c r="AL28" s="505"/>
      <c r="AM28" s="505"/>
      <c r="AN28" s="505"/>
      <c r="AO28" s="505"/>
      <c r="AP28" s="504"/>
      <c r="AQ28" s="503"/>
      <c r="AR28" s="502"/>
      <c r="AS28" s="501"/>
      <c r="AT28" s="500"/>
      <c r="AU28" s="499"/>
      <c r="AV28" s="499"/>
      <c r="AW28" s="499"/>
      <c r="AX28" s="499"/>
      <c r="AY28" s="499"/>
      <c r="AZ28" s="499"/>
      <c r="BA28" s="498"/>
      <c r="BB28" s="497"/>
      <c r="BC28" s="496"/>
    </row>
    <row r="29" spans="1:55" ht="14.65" customHeight="1" x14ac:dyDescent="0.15">
      <c r="A29" s="521"/>
      <c r="B29" s="599"/>
      <c r="C29" s="598"/>
      <c r="D29" s="520"/>
      <c r="E29" s="421"/>
      <c r="F29" s="420"/>
      <c r="G29" s="420"/>
      <c r="H29" s="516"/>
      <c r="I29" s="596">
        <f t="shared" si="45"/>
        <v>0</v>
      </c>
      <c r="J29" s="595">
        <f t="shared" si="46"/>
        <v>0</v>
      </c>
      <c r="K29" s="635">
        <f t="shared" si="47"/>
        <v>0</v>
      </c>
      <c r="L29" s="635">
        <f t="shared" si="48"/>
        <v>0</v>
      </c>
      <c r="M29" s="498"/>
      <c r="N29" s="498"/>
      <c r="O29" s="498"/>
      <c r="P29" s="498"/>
      <c r="Q29" s="498"/>
      <c r="R29" s="497"/>
      <c r="S29" s="592"/>
      <c r="T29" s="591"/>
      <c r="U29" s="509">
        <f t="shared" si="49"/>
        <v>0</v>
      </c>
      <c r="V29" s="508">
        <f t="shared" si="50"/>
        <v>0</v>
      </c>
      <c r="W29" s="537">
        <f t="shared" si="51"/>
        <v>0</v>
      </c>
      <c r="X29" s="537">
        <f t="shared" si="52"/>
        <v>0</v>
      </c>
      <c r="Y29" s="501"/>
      <c r="Z29" s="501"/>
      <c r="AA29" s="501"/>
      <c r="AB29" s="501"/>
      <c r="AC29" s="501"/>
      <c r="AD29" s="500"/>
      <c r="AE29" s="592"/>
      <c r="AF29" s="591"/>
      <c r="AG29" s="509">
        <f t="shared" si="53"/>
        <v>0</v>
      </c>
      <c r="AH29" s="508">
        <f t="shared" si="54"/>
        <v>0</v>
      </c>
      <c r="AI29" s="537">
        <f t="shared" si="55"/>
        <v>0</v>
      </c>
      <c r="AJ29" s="537">
        <f t="shared" si="56"/>
        <v>0</v>
      </c>
      <c r="AK29" s="505"/>
      <c r="AL29" s="505"/>
      <c r="AM29" s="505"/>
      <c r="AN29" s="505"/>
      <c r="AO29" s="505"/>
      <c r="AP29" s="504"/>
      <c r="AQ29" s="503"/>
      <c r="AR29" s="502"/>
      <c r="AS29" s="501"/>
      <c r="AT29" s="500"/>
      <c r="AU29" s="499"/>
      <c r="AV29" s="499"/>
      <c r="AW29" s="499"/>
      <c r="AX29" s="499"/>
      <c r="AY29" s="499"/>
      <c r="AZ29" s="499"/>
      <c r="BA29" s="498"/>
      <c r="BB29" s="497"/>
      <c r="BC29" s="496"/>
    </row>
    <row r="30" spans="1:55" ht="14.65" customHeight="1" x14ac:dyDescent="0.15">
      <c r="A30" s="521"/>
      <c r="B30" s="599"/>
      <c r="C30" s="598"/>
      <c r="D30" s="520"/>
      <c r="E30" s="421"/>
      <c r="F30" s="420"/>
      <c r="G30" s="420"/>
      <c r="H30" s="516"/>
      <c r="I30" s="596">
        <f t="shared" si="45"/>
        <v>0</v>
      </c>
      <c r="J30" s="595">
        <f t="shared" si="46"/>
        <v>0</v>
      </c>
      <c r="K30" s="635">
        <f t="shared" si="47"/>
        <v>0</v>
      </c>
      <c r="L30" s="635">
        <f t="shared" si="48"/>
        <v>0</v>
      </c>
      <c r="M30" s="498"/>
      <c r="N30" s="498"/>
      <c r="O30" s="498"/>
      <c r="P30" s="498"/>
      <c r="Q30" s="498"/>
      <c r="R30" s="497"/>
      <c r="S30" s="592"/>
      <c r="T30" s="591"/>
      <c r="U30" s="509">
        <f t="shared" si="49"/>
        <v>0</v>
      </c>
      <c r="V30" s="508">
        <f t="shared" si="50"/>
        <v>0</v>
      </c>
      <c r="W30" s="537">
        <f t="shared" si="51"/>
        <v>0</v>
      </c>
      <c r="X30" s="537">
        <f t="shared" si="52"/>
        <v>0</v>
      </c>
      <c r="Y30" s="501"/>
      <c r="Z30" s="501"/>
      <c r="AA30" s="501"/>
      <c r="AB30" s="501"/>
      <c r="AC30" s="501"/>
      <c r="AD30" s="500"/>
      <c r="AE30" s="592"/>
      <c r="AF30" s="591"/>
      <c r="AG30" s="509">
        <f t="shared" si="53"/>
        <v>0</v>
      </c>
      <c r="AH30" s="508">
        <f t="shared" si="54"/>
        <v>0</v>
      </c>
      <c r="AI30" s="537">
        <f t="shared" si="55"/>
        <v>0</v>
      </c>
      <c r="AJ30" s="537">
        <f t="shared" si="56"/>
        <v>0</v>
      </c>
      <c r="AK30" s="505"/>
      <c r="AL30" s="505"/>
      <c r="AM30" s="505"/>
      <c r="AN30" s="505"/>
      <c r="AO30" s="505"/>
      <c r="AP30" s="504"/>
      <c r="AQ30" s="503"/>
      <c r="AR30" s="502"/>
      <c r="AS30" s="501"/>
      <c r="AT30" s="500"/>
      <c r="AU30" s="499"/>
      <c r="AV30" s="499"/>
      <c r="AW30" s="499"/>
      <c r="AX30" s="499"/>
      <c r="AY30" s="499"/>
      <c r="AZ30" s="499"/>
      <c r="BA30" s="498"/>
      <c r="BB30" s="497"/>
      <c r="BC30" s="564"/>
    </row>
    <row r="31" spans="1:55" ht="14.65" customHeight="1" thickBot="1" x14ac:dyDescent="0.2">
      <c r="A31" s="539" t="s">
        <v>128</v>
      </c>
      <c r="B31" s="624"/>
      <c r="C31" s="623"/>
      <c r="D31" s="453">
        <f>SUM(D21:D30)</f>
        <v>0</v>
      </c>
      <c r="E31" s="624"/>
      <c r="F31" s="634"/>
      <c r="G31" s="634"/>
      <c r="H31" s="633"/>
      <c r="I31" s="620">
        <f>SUM(I21:I30)</f>
        <v>0</v>
      </c>
      <c r="J31" s="619">
        <f>SUM(J21:J30)</f>
        <v>0</v>
      </c>
      <c r="K31" s="632">
        <f>SUM(K21:K30)</f>
        <v>0</v>
      </c>
      <c r="L31" s="632">
        <f>SUM(L21:L30)</f>
        <v>0</v>
      </c>
      <c r="M31" s="617"/>
      <c r="N31" s="617"/>
      <c r="O31" s="617"/>
      <c r="P31" s="617"/>
      <c r="Q31" s="617"/>
      <c r="R31" s="616"/>
      <c r="S31" s="611"/>
      <c r="T31" s="610"/>
      <c r="U31" s="512">
        <f>SUM(U21:U30)</f>
        <v>0</v>
      </c>
      <c r="V31" s="511">
        <f>SUM(V21:V30)</f>
        <v>0</v>
      </c>
      <c r="W31" s="631">
        <f>SUM(W21:W30)</f>
        <v>0</v>
      </c>
      <c r="X31" s="630">
        <f>SUM(X21:X30)</f>
        <v>0</v>
      </c>
      <c r="Y31" s="613"/>
      <c r="Z31" s="613"/>
      <c r="AA31" s="613"/>
      <c r="AB31" s="613"/>
      <c r="AC31" s="613"/>
      <c r="AD31" s="612"/>
      <c r="AE31" s="611"/>
      <c r="AF31" s="610"/>
      <c r="AG31" s="512">
        <f>SUM(AG21:AG30)</f>
        <v>0</v>
      </c>
      <c r="AH31" s="511">
        <f>SUM(AH21:AH30)</f>
        <v>0</v>
      </c>
      <c r="AI31" s="631">
        <f>SUM(AI21:AI30)</f>
        <v>0</v>
      </c>
      <c r="AJ31" s="630">
        <f>SUM(AJ21:AJ30)</f>
        <v>0</v>
      </c>
      <c r="AK31" s="608"/>
      <c r="AL31" s="608"/>
      <c r="AM31" s="608"/>
      <c r="AN31" s="608"/>
      <c r="AO31" s="608"/>
      <c r="AP31" s="607"/>
      <c r="AQ31" s="615"/>
      <c r="AR31" s="614"/>
      <c r="AS31" s="613"/>
      <c r="AT31" s="612"/>
      <c r="AU31" s="629"/>
      <c r="AV31" s="628"/>
      <c r="AW31" s="628"/>
      <c r="AX31" s="628"/>
      <c r="AY31" s="628"/>
      <c r="AZ31" s="628"/>
      <c r="BA31" s="617"/>
      <c r="BB31" s="616"/>
      <c r="BC31" s="627"/>
    </row>
    <row r="32" spans="1:55" ht="14.65" customHeight="1" thickTop="1" x14ac:dyDescent="0.15">
      <c r="A32" s="536" t="str">
        <f>+"室内機（"&amp;F5&amp;")"</f>
        <v>室内機（管理諸室)</v>
      </c>
      <c r="B32" s="626"/>
      <c r="C32" s="535"/>
      <c r="D32" s="535"/>
      <c r="E32" s="525"/>
      <c r="F32" s="440"/>
      <c r="G32" s="440"/>
      <c r="H32" s="338"/>
      <c r="I32" s="525"/>
      <c r="J32" s="338"/>
      <c r="K32" s="544"/>
      <c r="L32" s="544"/>
      <c r="M32" s="544"/>
      <c r="N32" s="544"/>
      <c r="O32" s="544"/>
      <c r="P32" s="544"/>
      <c r="Q32" s="544"/>
      <c r="R32" s="543"/>
      <c r="S32" s="547"/>
      <c r="T32" s="546"/>
      <c r="U32" s="556"/>
      <c r="V32" s="556"/>
      <c r="W32" s="555"/>
      <c r="X32" s="554"/>
      <c r="Y32" s="554"/>
      <c r="Z32" s="554"/>
      <c r="AA32" s="554"/>
      <c r="AB32" s="554"/>
      <c r="AC32" s="554"/>
      <c r="AD32" s="553"/>
      <c r="AE32" s="552"/>
      <c r="AF32" s="551"/>
      <c r="AG32" s="551"/>
      <c r="AH32" s="551"/>
      <c r="AI32" s="550"/>
      <c r="AJ32" s="549"/>
      <c r="AK32" s="549"/>
      <c r="AL32" s="549"/>
      <c r="AM32" s="549"/>
      <c r="AN32" s="549"/>
      <c r="AO32" s="549"/>
      <c r="AP32" s="548"/>
      <c r="AQ32" s="547"/>
      <c r="AR32" s="546"/>
      <c r="AS32" s="546"/>
      <c r="AT32" s="546"/>
      <c r="AU32" s="545"/>
      <c r="AV32" s="544"/>
      <c r="AW32" s="544"/>
      <c r="AX32" s="544"/>
      <c r="AY32" s="544"/>
      <c r="AZ32" s="544"/>
      <c r="BA32" s="544"/>
      <c r="BB32" s="543"/>
      <c r="BC32" s="542"/>
    </row>
    <row r="33" spans="1:64" ht="14.65" customHeight="1" x14ac:dyDescent="0.15">
      <c r="A33" s="521"/>
      <c r="B33" s="599"/>
      <c r="C33" s="598"/>
      <c r="D33" s="520"/>
      <c r="E33" s="421"/>
      <c r="F33" s="420"/>
      <c r="G33" s="420"/>
      <c r="H33" s="516"/>
      <c r="I33" s="596">
        <f>+B33*D33</f>
        <v>0</v>
      </c>
      <c r="J33" s="595">
        <f>+C33*D33</f>
        <v>0</v>
      </c>
      <c r="K33" s="499"/>
      <c r="L33" s="499"/>
      <c r="M33" s="625">
        <f t="shared" ref="M33:N36" si="57">+I33</f>
        <v>0</v>
      </c>
      <c r="N33" s="625">
        <f t="shared" si="57"/>
        <v>0</v>
      </c>
      <c r="O33" s="704"/>
      <c r="P33" s="704"/>
      <c r="Q33" s="498"/>
      <c r="R33" s="497"/>
      <c r="S33" s="592"/>
      <c r="T33" s="591"/>
      <c r="U33" s="509">
        <f>+D33*S33</f>
        <v>0</v>
      </c>
      <c r="V33" s="508">
        <f>+D33*T33</f>
        <v>0</v>
      </c>
      <c r="W33" s="502"/>
      <c r="X33" s="502"/>
      <c r="Y33" s="506">
        <f t="shared" ref="Y33:Z36" si="58">+U33</f>
        <v>0</v>
      </c>
      <c r="Z33" s="506">
        <f t="shared" si="58"/>
        <v>0</v>
      </c>
      <c r="AA33" s="704"/>
      <c r="AB33" s="704"/>
      <c r="AC33" s="501"/>
      <c r="AD33" s="500"/>
      <c r="AE33" s="592"/>
      <c r="AF33" s="591"/>
      <c r="AG33" s="509">
        <f t="shared" ref="AG33:AH36" si="59">+AE33*$D33</f>
        <v>0</v>
      </c>
      <c r="AH33" s="508">
        <f t="shared" si="59"/>
        <v>0</v>
      </c>
      <c r="AI33" s="590"/>
      <c r="AJ33" s="590"/>
      <c r="AK33" s="506">
        <f t="shared" ref="AK33:AL36" si="60">+AG33</f>
        <v>0</v>
      </c>
      <c r="AL33" s="506">
        <f t="shared" si="60"/>
        <v>0</v>
      </c>
      <c r="AM33" s="704"/>
      <c r="AN33" s="704"/>
      <c r="AO33" s="505"/>
      <c r="AP33" s="504"/>
      <c r="AQ33" s="503"/>
      <c r="AR33" s="502"/>
      <c r="AS33" s="501">
        <f>+AH33*AQ33</f>
        <v>0</v>
      </c>
      <c r="AT33" s="500">
        <f>+AH33*AR33</f>
        <v>0</v>
      </c>
      <c r="AU33" s="499"/>
      <c r="AV33" s="499"/>
      <c r="AW33" s="499"/>
      <c r="AX33" s="499"/>
      <c r="AY33" s="499"/>
      <c r="AZ33" s="499"/>
      <c r="BA33" s="498">
        <f>+AR33*AU33</f>
        <v>0</v>
      </c>
      <c r="BB33" s="497">
        <f>+AR33*AV33</f>
        <v>0</v>
      </c>
      <c r="BC33" s="564"/>
    </row>
    <row r="34" spans="1:64" ht="14.65" customHeight="1" x14ac:dyDescent="0.15">
      <c r="A34" s="521"/>
      <c r="B34" s="599"/>
      <c r="C34" s="598"/>
      <c r="D34" s="520"/>
      <c r="E34" s="421"/>
      <c r="F34" s="420"/>
      <c r="G34" s="420"/>
      <c r="H34" s="516"/>
      <c r="I34" s="596">
        <f>+B34*D34</f>
        <v>0</v>
      </c>
      <c r="J34" s="595">
        <f>+C34*D34</f>
        <v>0</v>
      </c>
      <c r="K34" s="499"/>
      <c r="L34" s="499"/>
      <c r="M34" s="625">
        <f t="shared" si="57"/>
        <v>0</v>
      </c>
      <c r="N34" s="625">
        <f t="shared" si="57"/>
        <v>0</v>
      </c>
      <c r="O34" s="704"/>
      <c r="P34" s="704"/>
      <c r="Q34" s="498"/>
      <c r="R34" s="497"/>
      <c r="S34" s="592"/>
      <c r="T34" s="591"/>
      <c r="U34" s="509">
        <f>+D34*S34</f>
        <v>0</v>
      </c>
      <c r="V34" s="508">
        <f>+D34*T34</f>
        <v>0</v>
      </c>
      <c r="W34" s="502"/>
      <c r="X34" s="502"/>
      <c r="Y34" s="506">
        <f t="shared" si="58"/>
        <v>0</v>
      </c>
      <c r="Z34" s="506">
        <f t="shared" si="58"/>
        <v>0</v>
      </c>
      <c r="AA34" s="704"/>
      <c r="AB34" s="704"/>
      <c r="AC34" s="501"/>
      <c r="AD34" s="500"/>
      <c r="AE34" s="592"/>
      <c r="AF34" s="591"/>
      <c r="AG34" s="509">
        <f t="shared" si="59"/>
        <v>0</v>
      </c>
      <c r="AH34" s="508">
        <f t="shared" si="59"/>
        <v>0</v>
      </c>
      <c r="AI34" s="590"/>
      <c r="AJ34" s="590"/>
      <c r="AK34" s="506">
        <f t="shared" si="60"/>
        <v>0</v>
      </c>
      <c r="AL34" s="506">
        <f t="shared" si="60"/>
        <v>0</v>
      </c>
      <c r="AM34" s="704"/>
      <c r="AN34" s="704"/>
      <c r="AO34" s="505"/>
      <c r="AP34" s="504"/>
      <c r="AQ34" s="503"/>
      <c r="AR34" s="502"/>
      <c r="AS34" s="501">
        <f>+AH34*AQ34</f>
        <v>0</v>
      </c>
      <c r="AT34" s="500">
        <f>+AH34*AR34</f>
        <v>0</v>
      </c>
      <c r="AU34" s="499"/>
      <c r="AV34" s="499"/>
      <c r="AW34" s="499"/>
      <c r="AX34" s="499"/>
      <c r="AY34" s="499"/>
      <c r="AZ34" s="499"/>
      <c r="BA34" s="498">
        <f>+AR34*AU34</f>
        <v>0</v>
      </c>
      <c r="BB34" s="497">
        <f>+AR34*AV34</f>
        <v>0</v>
      </c>
      <c r="BC34" s="564"/>
    </row>
    <row r="35" spans="1:64" ht="14.65" customHeight="1" x14ac:dyDescent="0.15">
      <c r="A35" s="521"/>
      <c r="B35" s="599"/>
      <c r="C35" s="598"/>
      <c r="D35" s="520"/>
      <c r="E35" s="421"/>
      <c r="F35" s="420"/>
      <c r="G35" s="420"/>
      <c r="H35" s="516"/>
      <c r="I35" s="596">
        <f>+B35*D35</f>
        <v>0</v>
      </c>
      <c r="J35" s="595">
        <f>+C35*D35</f>
        <v>0</v>
      </c>
      <c r="K35" s="499"/>
      <c r="L35" s="499"/>
      <c r="M35" s="625">
        <f t="shared" si="57"/>
        <v>0</v>
      </c>
      <c r="N35" s="625">
        <f t="shared" si="57"/>
        <v>0</v>
      </c>
      <c r="O35" s="704"/>
      <c r="P35" s="704"/>
      <c r="Q35" s="498"/>
      <c r="R35" s="497"/>
      <c r="S35" s="592"/>
      <c r="T35" s="591"/>
      <c r="U35" s="509">
        <f>+D35*S35</f>
        <v>0</v>
      </c>
      <c r="V35" s="508">
        <f>+D35*T35</f>
        <v>0</v>
      </c>
      <c r="W35" s="502"/>
      <c r="X35" s="502"/>
      <c r="Y35" s="506">
        <f t="shared" si="58"/>
        <v>0</v>
      </c>
      <c r="Z35" s="506">
        <f t="shared" si="58"/>
        <v>0</v>
      </c>
      <c r="AA35" s="704"/>
      <c r="AB35" s="704"/>
      <c r="AC35" s="501"/>
      <c r="AD35" s="500"/>
      <c r="AE35" s="592"/>
      <c r="AF35" s="591"/>
      <c r="AG35" s="509">
        <f t="shared" si="59"/>
        <v>0</v>
      </c>
      <c r="AH35" s="508">
        <f t="shared" si="59"/>
        <v>0</v>
      </c>
      <c r="AI35" s="590"/>
      <c r="AJ35" s="590"/>
      <c r="AK35" s="506">
        <f t="shared" si="60"/>
        <v>0</v>
      </c>
      <c r="AL35" s="506">
        <f t="shared" si="60"/>
        <v>0</v>
      </c>
      <c r="AM35" s="704"/>
      <c r="AN35" s="704"/>
      <c r="AO35" s="505"/>
      <c r="AP35" s="504"/>
      <c r="AQ35" s="503"/>
      <c r="AR35" s="502"/>
      <c r="AS35" s="501">
        <f>+AH35*AQ35</f>
        <v>0</v>
      </c>
      <c r="AT35" s="500">
        <f>+AH35*AR35</f>
        <v>0</v>
      </c>
      <c r="AU35" s="499"/>
      <c r="AV35" s="499"/>
      <c r="AW35" s="499"/>
      <c r="AX35" s="499"/>
      <c r="AY35" s="499"/>
      <c r="AZ35" s="499"/>
      <c r="BA35" s="498">
        <f>+AR35*AU35</f>
        <v>0</v>
      </c>
      <c r="BB35" s="497">
        <f>+AR35*AV35</f>
        <v>0</v>
      </c>
      <c r="BC35" s="564"/>
    </row>
    <row r="36" spans="1:64" ht="14.65" customHeight="1" x14ac:dyDescent="0.15">
      <c r="A36" s="600"/>
      <c r="B36" s="599"/>
      <c r="C36" s="598"/>
      <c r="D36" s="520"/>
      <c r="E36" s="421"/>
      <c r="F36" s="420"/>
      <c r="G36" s="420"/>
      <c r="H36" s="516"/>
      <c r="I36" s="596">
        <f>+B36*D36</f>
        <v>0</v>
      </c>
      <c r="J36" s="595">
        <f>+C36*D36</f>
        <v>0</v>
      </c>
      <c r="K36" s="499"/>
      <c r="L36" s="499"/>
      <c r="M36" s="625">
        <f t="shared" si="57"/>
        <v>0</v>
      </c>
      <c r="N36" s="625">
        <f t="shared" si="57"/>
        <v>0</v>
      </c>
      <c r="O36" s="704"/>
      <c r="P36" s="704"/>
      <c r="Q36" s="498"/>
      <c r="R36" s="497"/>
      <c r="S36" s="592"/>
      <c r="T36" s="591"/>
      <c r="U36" s="509">
        <f>+D36*S36</f>
        <v>0</v>
      </c>
      <c r="V36" s="508">
        <f>+D36*T36</f>
        <v>0</v>
      </c>
      <c r="W36" s="502"/>
      <c r="X36" s="502"/>
      <c r="Y36" s="506">
        <f t="shared" si="58"/>
        <v>0</v>
      </c>
      <c r="Z36" s="506">
        <f t="shared" si="58"/>
        <v>0</v>
      </c>
      <c r="AA36" s="704"/>
      <c r="AB36" s="704"/>
      <c r="AC36" s="501"/>
      <c r="AD36" s="500"/>
      <c r="AE36" s="592"/>
      <c r="AF36" s="591"/>
      <c r="AG36" s="509">
        <f t="shared" si="59"/>
        <v>0</v>
      </c>
      <c r="AH36" s="508">
        <f t="shared" si="59"/>
        <v>0</v>
      </c>
      <c r="AI36" s="590"/>
      <c r="AJ36" s="590"/>
      <c r="AK36" s="506">
        <f t="shared" si="60"/>
        <v>0</v>
      </c>
      <c r="AL36" s="506">
        <f t="shared" si="60"/>
        <v>0</v>
      </c>
      <c r="AM36" s="704"/>
      <c r="AN36" s="704"/>
      <c r="AO36" s="505"/>
      <c r="AP36" s="504"/>
      <c r="AQ36" s="503"/>
      <c r="AR36" s="502"/>
      <c r="AS36" s="501">
        <f>+AH36*AQ36</f>
        <v>0</v>
      </c>
      <c r="AT36" s="500">
        <f>+AH36*AR36</f>
        <v>0</v>
      </c>
      <c r="AU36" s="499"/>
      <c r="AV36" s="499"/>
      <c r="AW36" s="499"/>
      <c r="AX36" s="499"/>
      <c r="AY36" s="499"/>
      <c r="AZ36" s="499"/>
      <c r="BA36" s="498">
        <f>+AR36*AU36</f>
        <v>0</v>
      </c>
      <c r="BB36" s="497">
        <f>+AR36*AV36</f>
        <v>0</v>
      </c>
      <c r="BC36" s="564"/>
    </row>
    <row r="37" spans="1:64" ht="14.65" customHeight="1" thickBot="1" x14ac:dyDescent="0.2">
      <c r="A37" s="518" t="s">
        <v>128</v>
      </c>
      <c r="B37" s="624"/>
      <c r="C37" s="623"/>
      <c r="D37" s="450">
        <f>SUM(D33:D36)</f>
        <v>0</v>
      </c>
      <c r="E37" s="585"/>
      <c r="F37" s="622"/>
      <c r="G37" s="622"/>
      <c r="H37" s="621"/>
      <c r="I37" s="620">
        <f>SUM(I33:I36)</f>
        <v>0</v>
      </c>
      <c r="J37" s="619">
        <f>SUM(J33:J36)</f>
        <v>0</v>
      </c>
      <c r="K37" s="499"/>
      <c r="L37" s="499"/>
      <c r="M37" s="618">
        <f>SUM(M33:M36)</f>
        <v>0</v>
      </c>
      <c r="N37" s="618">
        <f>SUM(N33:N36)</f>
        <v>0</v>
      </c>
      <c r="O37" s="702"/>
      <c r="P37" s="702"/>
      <c r="Q37" s="617"/>
      <c r="R37" s="616"/>
      <c r="S37" s="615"/>
      <c r="T37" s="614"/>
      <c r="U37" s="509">
        <f>SUM(U33:U36)</f>
        <v>0</v>
      </c>
      <c r="V37" s="508">
        <f>SUM(V33:V36)</f>
        <v>0</v>
      </c>
      <c r="W37" s="502"/>
      <c r="X37" s="502"/>
      <c r="Y37" s="609">
        <f>SUM(Y33:Y36)</f>
        <v>0</v>
      </c>
      <c r="Z37" s="609">
        <f>SUM(Z33:Z36)</f>
        <v>0</v>
      </c>
      <c r="AA37" s="702"/>
      <c r="AB37" s="702"/>
      <c r="AC37" s="613"/>
      <c r="AD37" s="612"/>
      <c r="AE37" s="611"/>
      <c r="AF37" s="610"/>
      <c r="AG37" s="512">
        <f>SUM(AG33:AG36)</f>
        <v>0</v>
      </c>
      <c r="AH37" s="511">
        <f>SUM(AH33:AH36)</f>
        <v>0</v>
      </c>
      <c r="AI37" s="590"/>
      <c r="AJ37" s="590"/>
      <c r="AK37" s="609">
        <f>SUM(AK33:AK36)</f>
        <v>0</v>
      </c>
      <c r="AL37" s="609">
        <f>SUM(AL33:AL36)</f>
        <v>0</v>
      </c>
      <c r="AM37" s="702"/>
      <c r="AN37" s="702"/>
      <c r="AO37" s="608"/>
      <c r="AP37" s="607"/>
      <c r="AQ37" s="503"/>
      <c r="AR37" s="502"/>
      <c r="AS37" s="501">
        <f>+AH37*AQ37</f>
        <v>0</v>
      </c>
      <c r="AT37" s="500">
        <f>+AH37*AR37</f>
        <v>0</v>
      </c>
      <c r="AU37" s="499"/>
      <c r="AV37" s="499"/>
      <c r="AW37" s="499"/>
      <c r="AX37" s="499"/>
      <c r="AY37" s="499"/>
      <c r="AZ37" s="499"/>
      <c r="BA37" s="498">
        <f>+AR37*AU37</f>
        <v>0</v>
      </c>
      <c r="BB37" s="497">
        <f>+AR37*AV37</f>
        <v>0</v>
      </c>
      <c r="BC37" s="564"/>
    </row>
    <row r="38" spans="1:64" ht="14.65" customHeight="1" thickTop="1" x14ac:dyDescent="0.15">
      <c r="A38" s="700" t="str">
        <f>+"室内機（"&amp;G5&amp;")"</f>
        <v>室内機（屋内運動場)</v>
      </c>
      <c r="B38" s="706"/>
      <c r="C38" s="699"/>
      <c r="D38" s="699"/>
      <c r="E38" s="547"/>
      <c r="F38" s="546"/>
      <c r="G38" s="546"/>
      <c r="H38" s="558"/>
      <c r="I38" s="525"/>
      <c r="J38" s="338"/>
      <c r="K38" s="544"/>
      <c r="L38" s="544"/>
      <c r="M38" s="544"/>
      <c r="N38" s="544"/>
      <c r="O38" s="544"/>
      <c r="P38" s="544"/>
      <c r="Q38" s="544"/>
      <c r="R38" s="543"/>
      <c r="S38" s="547"/>
      <c r="T38" s="546"/>
      <c r="U38" s="556"/>
      <c r="V38" s="556"/>
      <c r="W38" s="555"/>
      <c r="X38" s="554"/>
      <c r="Y38" s="554"/>
      <c r="Z38" s="554"/>
      <c r="AA38" s="554"/>
      <c r="AB38" s="554"/>
      <c r="AC38" s="554"/>
      <c r="AD38" s="553"/>
      <c r="AE38" s="552"/>
      <c r="AF38" s="551"/>
      <c r="AG38" s="551"/>
      <c r="AH38" s="551"/>
      <c r="AI38" s="550"/>
      <c r="AJ38" s="549"/>
      <c r="AK38" s="549"/>
      <c r="AL38" s="549"/>
      <c r="AM38" s="549"/>
      <c r="AN38" s="549"/>
      <c r="AO38" s="549"/>
      <c r="AP38" s="548"/>
      <c r="AQ38" s="547"/>
      <c r="AR38" s="546"/>
      <c r="AS38" s="546"/>
      <c r="AT38" s="546"/>
      <c r="AU38" s="545"/>
      <c r="AV38" s="544"/>
      <c r="AW38" s="544"/>
      <c r="AX38" s="544"/>
      <c r="AY38" s="544"/>
      <c r="AZ38" s="544"/>
      <c r="BA38" s="544"/>
      <c r="BB38" s="543"/>
      <c r="BC38" s="542"/>
    </row>
    <row r="39" spans="1:64" ht="14.65" customHeight="1" x14ac:dyDescent="0.15">
      <c r="A39" s="521"/>
      <c r="B39" s="599"/>
      <c r="C39" s="598"/>
      <c r="D39" s="520"/>
      <c r="E39" s="421"/>
      <c r="F39" s="420"/>
      <c r="G39" s="420"/>
      <c r="H39" s="516"/>
      <c r="I39" s="596">
        <f>+B39*D39</f>
        <v>0</v>
      </c>
      <c r="J39" s="595">
        <f>+C39*D39</f>
        <v>0</v>
      </c>
      <c r="K39" s="499"/>
      <c r="L39" s="499"/>
      <c r="M39" s="704">
        <f t="shared" ref="M39:N42" si="61">+I39</f>
        <v>0</v>
      </c>
      <c r="N39" s="704">
        <f t="shared" si="61"/>
        <v>0</v>
      </c>
      <c r="O39" s="705">
        <f t="shared" ref="O39:P42" si="62">+I39</f>
        <v>0</v>
      </c>
      <c r="P39" s="705">
        <f t="shared" si="62"/>
        <v>0</v>
      </c>
      <c r="Q39" s="498"/>
      <c r="R39" s="497"/>
      <c r="S39" s="592"/>
      <c r="T39" s="591"/>
      <c r="U39" s="509">
        <f>+D39*S39</f>
        <v>0</v>
      </c>
      <c r="V39" s="508">
        <f>+D39*T39</f>
        <v>0</v>
      </c>
      <c r="W39" s="502"/>
      <c r="X39" s="502"/>
      <c r="Y39" s="704"/>
      <c r="Z39" s="704"/>
      <c r="AA39" s="696">
        <f t="shared" ref="AA39:AB42" si="63">+U39</f>
        <v>0</v>
      </c>
      <c r="AB39" s="696">
        <f t="shared" si="63"/>
        <v>0</v>
      </c>
      <c r="AC39" s="501"/>
      <c r="AD39" s="500"/>
      <c r="AE39" s="592"/>
      <c r="AF39" s="591"/>
      <c r="AG39" s="509">
        <f t="shared" ref="AG39:AH42" si="64">+AE39*$D39</f>
        <v>0</v>
      </c>
      <c r="AH39" s="508">
        <f t="shared" si="64"/>
        <v>0</v>
      </c>
      <c r="AI39" s="590"/>
      <c r="AJ39" s="590"/>
      <c r="AK39" s="704"/>
      <c r="AL39" s="704"/>
      <c r="AM39" s="696">
        <f t="shared" ref="AM39:AN42" si="65">+AG39</f>
        <v>0</v>
      </c>
      <c r="AN39" s="696">
        <f t="shared" si="65"/>
        <v>0</v>
      </c>
      <c r="AO39" s="505"/>
      <c r="AP39" s="504"/>
      <c r="AQ39" s="503"/>
      <c r="AR39" s="502"/>
      <c r="AS39" s="501">
        <f>+AH39*AQ39</f>
        <v>0</v>
      </c>
      <c r="AT39" s="500">
        <f>+AH39*AR39</f>
        <v>0</v>
      </c>
      <c r="AU39" s="499"/>
      <c r="AV39" s="499"/>
      <c r="AW39" s="499"/>
      <c r="AX39" s="499"/>
      <c r="AY39" s="499"/>
      <c r="AZ39" s="499"/>
      <c r="BA39" s="498">
        <f>+AR39*AU39</f>
        <v>0</v>
      </c>
      <c r="BB39" s="497">
        <f>+AR39*AV39</f>
        <v>0</v>
      </c>
      <c r="BC39" s="564"/>
    </row>
    <row r="40" spans="1:64" ht="14.65" customHeight="1" x14ac:dyDescent="0.15">
      <c r="A40" s="521"/>
      <c r="B40" s="599"/>
      <c r="C40" s="598"/>
      <c r="D40" s="520"/>
      <c r="E40" s="421"/>
      <c r="F40" s="420"/>
      <c r="G40" s="420"/>
      <c r="H40" s="516"/>
      <c r="I40" s="596">
        <f>+B40*D40</f>
        <v>0</v>
      </c>
      <c r="J40" s="595">
        <f>+C40*D40</f>
        <v>0</v>
      </c>
      <c r="K40" s="499"/>
      <c r="L40" s="499"/>
      <c r="M40" s="704">
        <f t="shared" si="61"/>
        <v>0</v>
      </c>
      <c r="N40" s="704">
        <f t="shared" si="61"/>
        <v>0</v>
      </c>
      <c r="O40" s="705">
        <f t="shared" si="62"/>
        <v>0</v>
      </c>
      <c r="P40" s="705">
        <f t="shared" si="62"/>
        <v>0</v>
      </c>
      <c r="Q40" s="498"/>
      <c r="R40" s="497"/>
      <c r="S40" s="592"/>
      <c r="T40" s="591"/>
      <c r="U40" s="509">
        <f>+D40*S40</f>
        <v>0</v>
      </c>
      <c r="V40" s="508">
        <f>+D40*T40</f>
        <v>0</v>
      </c>
      <c r="W40" s="502"/>
      <c r="X40" s="502"/>
      <c r="Y40" s="704"/>
      <c r="Z40" s="704"/>
      <c r="AA40" s="696">
        <f t="shared" si="63"/>
        <v>0</v>
      </c>
      <c r="AB40" s="696">
        <f t="shared" si="63"/>
        <v>0</v>
      </c>
      <c r="AC40" s="501"/>
      <c r="AD40" s="500"/>
      <c r="AE40" s="592"/>
      <c r="AF40" s="591"/>
      <c r="AG40" s="509">
        <f t="shared" si="64"/>
        <v>0</v>
      </c>
      <c r="AH40" s="508">
        <f t="shared" si="64"/>
        <v>0</v>
      </c>
      <c r="AI40" s="590"/>
      <c r="AJ40" s="590"/>
      <c r="AK40" s="704"/>
      <c r="AL40" s="704"/>
      <c r="AM40" s="696">
        <f t="shared" si="65"/>
        <v>0</v>
      </c>
      <c r="AN40" s="696">
        <f t="shared" si="65"/>
        <v>0</v>
      </c>
      <c r="AO40" s="505"/>
      <c r="AP40" s="504"/>
      <c r="AQ40" s="503"/>
      <c r="AR40" s="502"/>
      <c r="AS40" s="501">
        <f>+AH40*AQ40</f>
        <v>0</v>
      </c>
      <c r="AT40" s="500">
        <f>+AH40*AR40</f>
        <v>0</v>
      </c>
      <c r="AU40" s="499"/>
      <c r="AV40" s="499"/>
      <c r="AW40" s="499"/>
      <c r="AX40" s="499"/>
      <c r="AY40" s="499"/>
      <c r="AZ40" s="499"/>
      <c r="BA40" s="498">
        <f>+AR40*AU40</f>
        <v>0</v>
      </c>
      <c r="BB40" s="497">
        <f>+AR40*AV40</f>
        <v>0</v>
      </c>
      <c r="BC40" s="564"/>
    </row>
    <row r="41" spans="1:64" ht="14.65" customHeight="1" x14ac:dyDescent="0.15">
      <c r="A41" s="521"/>
      <c r="B41" s="599"/>
      <c r="C41" s="598"/>
      <c r="D41" s="520"/>
      <c r="E41" s="421"/>
      <c r="F41" s="420"/>
      <c r="G41" s="420"/>
      <c r="H41" s="516"/>
      <c r="I41" s="596">
        <f>+B41*D41</f>
        <v>0</v>
      </c>
      <c r="J41" s="595">
        <f>+C41*D41</f>
        <v>0</v>
      </c>
      <c r="K41" s="499"/>
      <c r="L41" s="499"/>
      <c r="M41" s="704">
        <f t="shared" si="61"/>
        <v>0</v>
      </c>
      <c r="N41" s="704">
        <f t="shared" si="61"/>
        <v>0</v>
      </c>
      <c r="O41" s="705">
        <f t="shared" si="62"/>
        <v>0</v>
      </c>
      <c r="P41" s="705">
        <f t="shared" si="62"/>
        <v>0</v>
      </c>
      <c r="Q41" s="498"/>
      <c r="R41" s="497"/>
      <c r="S41" s="592"/>
      <c r="T41" s="591"/>
      <c r="U41" s="509">
        <f>+D41*S41</f>
        <v>0</v>
      </c>
      <c r="V41" s="508">
        <f>+D41*T41</f>
        <v>0</v>
      </c>
      <c r="W41" s="502"/>
      <c r="X41" s="502"/>
      <c r="Y41" s="704"/>
      <c r="Z41" s="704"/>
      <c r="AA41" s="696">
        <f t="shared" si="63"/>
        <v>0</v>
      </c>
      <c r="AB41" s="696">
        <f t="shared" si="63"/>
        <v>0</v>
      </c>
      <c r="AC41" s="501"/>
      <c r="AD41" s="500"/>
      <c r="AE41" s="592"/>
      <c r="AF41" s="591"/>
      <c r="AG41" s="509">
        <f t="shared" si="64"/>
        <v>0</v>
      </c>
      <c r="AH41" s="508">
        <f t="shared" si="64"/>
        <v>0</v>
      </c>
      <c r="AI41" s="590"/>
      <c r="AJ41" s="590"/>
      <c r="AK41" s="704"/>
      <c r="AL41" s="704"/>
      <c r="AM41" s="696">
        <f t="shared" si="65"/>
        <v>0</v>
      </c>
      <c r="AN41" s="696">
        <f t="shared" si="65"/>
        <v>0</v>
      </c>
      <c r="AO41" s="505"/>
      <c r="AP41" s="504"/>
      <c r="AQ41" s="503"/>
      <c r="AR41" s="502"/>
      <c r="AS41" s="501">
        <f>+AH41*AQ41</f>
        <v>0</v>
      </c>
      <c r="AT41" s="500">
        <f>+AH41*AR41</f>
        <v>0</v>
      </c>
      <c r="AU41" s="499"/>
      <c r="AV41" s="499"/>
      <c r="AW41" s="499"/>
      <c r="AX41" s="499"/>
      <c r="AY41" s="499"/>
      <c r="AZ41" s="499"/>
      <c r="BA41" s="498">
        <f>+AR41*AU41</f>
        <v>0</v>
      </c>
      <c r="BB41" s="497">
        <f>+AR41*AV41</f>
        <v>0</v>
      </c>
      <c r="BC41" s="564"/>
    </row>
    <row r="42" spans="1:64" ht="14.65" customHeight="1" x14ac:dyDescent="0.15">
      <c r="A42" s="600"/>
      <c r="B42" s="599"/>
      <c r="C42" s="598"/>
      <c r="D42" s="520"/>
      <c r="E42" s="421"/>
      <c r="F42" s="420"/>
      <c r="G42" s="420"/>
      <c r="H42" s="516"/>
      <c r="I42" s="596">
        <f>+B42*D42</f>
        <v>0</v>
      </c>
      <c r="J42" s="595">
        <f>+C42*D42</f>
        <v>0</v>
      </c>
      <c r="K42" s="499"/>
      <c r="L42" s="499"/>
      <c r="M42" s="704">
        <f t="shared" si="61"/>
        <v>0</v>
      </c>
      <c r="N42" s="704">
        <f t="shared" si="61"/>
        <v>0</v>
      </c>
      <c r="O42" s="705">
        <f t="shared" si="62"/>
        <v>0</v>
      </c>
      <c r="P42" s="705">
        <f t="shared" si="62"/>
        <v>0</v>
      </c>
      <c r="Q42" s="498"/>
      <c r="R42" s="497"/>
      <c r="S42" s="592"/>
      <c r="T42" s="591"/>
      <c r="U42" s="509">
        <f>+D42*S42</f>
        <v>0</v>
      </c>
      <c r="V42" s="508">
        <f>+D42*T42</f>
        <v>0</v>
      </c>
      <c r="W42" s="502"/>
      <c r="X42" s="502"/>
      <c r="Y42" s="704"/>
      <c r="Z42" s="704"/>
      <c r="AA42" s="696">
        <f t="shared" si="63"/>
        <v>0</v>
      </c>
      <c r="AB42" s="696">
        <f t="shared" si="63"/>
        <v>0</v>
      </c>
      <c r="AC42" s="501"/>
      <c r="AD42" s="500"/>
      <c r="AE42" s="592"/>
      <c r="AF42" s="591"/>
      <c r="AG42" s="509">
        <f t="shared" si="64"/>
        <v>0</v>
      </c>
      <c r="AH42" s="508">
        <f t="shared" si="64"/>
        <v>0</v>
      </c>
      <c r="AI42" s="590"/>
      <c r="AJ42" s="590"/>
      <c r="AK42" s="704"/>
      <c r="AL42" s="704"/>
      <c r="AM42" s="696">
        <f t="shared" si="65"/>
        <v>0</v>
      </c>
      <c r="AN42" s="696">
        <f t="shared" si="65"/>
        <v>0</v>
      </c>
      <c r="AO42" s="505"/>
      <c r="AP42" s="504"/>
      <c r="AQ42" s="503"/>
      <c r="AR42" s="502"/>
      <c r="AS42" s="501">
        <f>+AH42*AQ42</f>
        <v>0</v>
      </c>
      <c r="AT42" s="500">
        <f>+AH42*AR42</f>
        <v>0</v>
      </c>
      <c r="AU42" s="499"/>
      <c r="AV42" s="499"/>
      <c r="AW42" s="499"/>
      <c r="AX42" s="499"/>
      <c r="AY42" s="499"/>
      <c r="AZ42" s="499"/>
      <c r="BA42" s="498">
        <f>+AR42*AU42</f>
        <v>0</v>
      </c>
      <c r="BB42" s="497">
        <f>+AR42*AV42</f>
        <v>0</v>
      </c>
      <c r="BC42" s="564"/>
    </row>
    <row r="43" spans="1:64" ht="14.65" customHeight="1" thickBot="1" x14ac:dyDescent="0.2">
      <c r="A43" s="698" t="s">
        <v>128</v>
      </c>
      <c r="B43" s="624"/>
      <c r="C43" s="623"/>
      <c r="D43" s="691">
        <f>SUM(D39:D42)</f>
        <v>0</v>
      </c>
      <c r="E43" s="585"/>
      <c r="F43" s="622"/>
      <c r="G43" s="622"/>
      <c r="H43" s="621"/>
      <c r="I43" s="620">
        <f>SUM(I39:I42)</f>
        <v>0</v>
      </c>
      <c r="J43" s="619">
        <f>SUM(J39:J42)</f>
        <v>0</v>
      </c>
      <c r="K43" s="499"/>
      <c r="L43" s="499"/>
      <c r="M43" s="702">
        <f>SUM(M39:M42)</f>
        <v>0</v>
      </c>
      <c r="N43" s="702">
        <f>SUM(N39:N42)</f>
        <v>0</v>
      </c>
      <c r="O43" s="703">
        <f>SUM(O39:O42)</f>
        <v>0</v>
      </c>
      <c r="P43" s="703">
        <f>SUM(P39:P42)</f>
        <v>0</v>
      </c>
      <c r="Q43" s="617"/>
      <c r="R43" s="616"/>
      <c r="S43" s="615"/>
      <c r="T43" s="614"/>
      <c r="U43" s="509">
        <f>SUM(U39:U42)</f>
        <v>0</v>
      </c>
      <c r="V43" s="508">
        <f>SUM(V39:V42)</f>
        <v>0</v>
      </c>
      <c r="W43" s="502"/>
      <c r="X43" s="502"/>
      <c r="Y43" s="702"/>
      <c r="Z43" s="702"/>
      <c r="AA43" s="701">
        <f>SUM(AA39:AA42)</f>
        <v>0</v>
      </c>
      <c r="AB43" s="701">
        <f>SUM(AB39:AB42)</f>
        <v>0</v>
      </c>
      <c r="AC43" s="613"/>
      <c r="AD43" s="612"/>
      <c r="AE43" s="611"/>
      <c r="AF43" s="610"/>
      <c r="AG43" s="512">
        <f>SUM(AG39:AG42)</f>
        <v>0</v>
      </c>
      <c r="AH43" s="511">
        <f>SUM(AH39:AH42)</f>
        <v>0</v>
      </c>
      <c r="AI43" s="590"/>
      <c r="AJ43" s="590"/>
      <c r="AK43" s="702"/>
      <c r="AL43" s="702"/>
      <c r="AM43" s="701">
        <f>SUM(AM39:AM42)</f>
        <v>0</v>
      </c>
      <c r="AN43" s="701">
        <f>SUM(AN39:AN42)</f>
        <v>0</v>
      </c>
      <c r="AO43" s="608"/>
      <c r="AP43" s="607"/>
      <c r="AQ43" s="503"/>
      <c r="AR43" s="502"/>
      <c r="AS43" s="501">
        <f>+AH43*AQ43</f>
        <v>0</v>
      </c>
      <c r="AT43" s="500">
        <f>+AH43*AR43</f>
        <v>0</v>
      </c>
      <c r="AU43" s="499"/>
      <c r="AV43" s="499"/>
      <c r="AW43" s="499"/>
      <c r="AX43" s="499"/>
      <c r="AY43" s="499"/>
      <c r="AZ43" s="499"/>
      <c r="BA43" s="498">
        <f>+AR43*AU43</f>
        <v>0</v>
      </c>
      <c r="BB43" s="497">
        <f>+AR43*AV43</f>
        <v>0</v>
      </c>
      <c r="BC43" s="564"/>
    </row>
    <row r="44" spans="1:64" ht="14.65" customHeight="1" thickTop="1" thickBot="1" x14ac:dyDescent="0.2">
      <c r="A44" s="606" t="str">
        <f>+"室内機（"&amp;H5&amp;")"</f>
        <v>室内機（給食室)</v>
      </c>
      <c r="B44" s="605"/>
      <c r="C44" s="604"/>
      <c r="D44" s="604"/>
      <c r="E44" s="547"/>
      <c r="F44" s="546"/>
      <c r="G44" s="546"/>
      <c r="H44" s="558"/>
      <c r="I44" s="525"/>
      <c r="J44" s="338"/>
      <c r="K44" s="544"/>
      <c r="L44" s="544"/>
      <c r="M44" s="544"/>
      <c r="N44" s="544"/>
      <c r="O44" s="544"/>
      <c r="P44" s="544"/>
      <c r="Q44" s="544"/>
      <c r="R44" s="543"/>
      <c r="S44" s="557"/>
      <c r="T44" s="556"/>
      <c r="U44" s="556"/>
      <c r="V44" s="556"/>
      <c r="W44" s="555"/>
      <c r="X44" s="554"/>
      <c r="Y44" s="554"/>
      <c r="Z44" s="554"/>
      <c r="AA44" s="554"/>
      <c r="AB44" s="554"/>
      <c r="AC44" s="554"/>
      <c r="AD44" s="553"/>
      <c r="AE44" s="552"/>
      <c r="AF44" s="551"/>
      <c r="AG44" s="551"/>
      <c r="AH44" s="551"/>
      <c r="AI44" s="550"/>
      <c r="AJ44" s="549"/>
      <c r="AK44" s="549"/>
      <c r="AL44" s="549"/>
      <c r="AM44" s="549"/>
      <c r="AN44" s="549"/>
      <c r="AO44" s="549"/>
      <c r="AP44" s="548"/>
      <c r="AQ44" s="547"/>
      <c r="AR44" s="546"/>
      <c r="AS44" s="546"/>
      <c r="AT44" s="546"/>
      <c r="AU44" s="545"/>
      <c r="AV44" s="544"/>
      <c r="AW44" s="544"/>
      <c r="AX44" s="544"/>
      <c r="AY44" s="544"/>
      <c r="AZ44" s="544"/>
      <c r="BA44" s="544"/>
      <c r="BB44" s="543"/>
      <c r="BC44" s="542"/>
      <c r="BJ44" s="256" t="s">
        <v>151</v>
      </c>
    </row>
    <row r="45" spans="1:64" ht="14.65" customHeight="1" x14ac:dyDescent="0.15">
      <c r="A45" s="521"/>
      <c r="B45" s="599"/>
      <c r="C45" s="598"/>
      <c r="D45" s="520"/>
      <c r="E45" s="421"/>
      <c r="F45" s="420"/>
      <c r="G45" s="420"/>
      <c r="H45" s="516"/>
      <c r="I45" s="596">
        <f>+B45*D45</f>
        <v>0</v>
      </c>
      <c r="J45" s="595">
        <f>+C45*D45</f>
        <v>0</v>
      </c>
      <c r="K45" s="499"/>
      <c r="L45" s="499"/>
      <c r="M45" s="499"/>
      <c r="N45" s="499"/>
      <c r="O45" s="499"/>
      <c r="P45" s="499"/>
      <c r="Q45" s="594">
        <f t="shared" ref="Q45:R48" si="66">+I45</f>
        <v>0</v>
      </c>
      <c r="R45" s="593">
        <f t="shared" si="66"/>
        <v>0</v>
      </c>
      <c r="S45" s="592"/>
      <c r="T45" s="591"/>
      <c r="U45" s="509">
        <f>+D45*S45</f>
        <v>0</v>
      </c>
      <c r="V45" s="508">
        <f>+D45*T45</f>
        <v>0</v>
      </c>
      <c r="W45" s="502"/>
      <c r="X45" s="502"/>
      <c r="Y45" s="502"/>
      <c r="Z45" s="502"/>
      <c r="AA45" s="502"/>
      <c r="AB45" s="502"/>
      <c r="AC45" s="589">
        <f t="shared" ref="AC45:AD48" si="67">+U45</f>
        <v>0</v>
      </c>
      <c r="AD45" s="588">
        <f t="shared" si="67"/>
        <v>0</v>
      </c>
      <c r="AE45" s="592"/>
      <c r="AF45" s="591"/>
      <c r="AG45" s="509">
        <f t="shared" ref="AG45:AH48" si="68">+AE45*$D45</f>
        <v>0</v>
      </c>
      <c r="AH45" s="508">
        <f t="shared" si="68"/>
        <v>0</v>
      </c>
      <c r="AI45" s="590"/>
      <c r="AJ45" s="590"/>
      <c r="AK45" s="590"/>
      <c r="AL45" s="590"/>
      <c r="AM45" s="590"/>
      <c r="AN45" s="590"/>
      <c r="AO45" s="589">
        <f t="shared" ref="AO45:AP48" si="69">+AG45</f>
        <v>0</v>
      </c>
      <c r="AP45" s="588">
        <f t="shared" si="69"/>
        <v>0</v>
      </c>
      <c r="AQ45" s="503"/>
      <c r="AR45" s="502"/>
      <c r="AS45" s="501">
        <f>+AH45*AQ45</f>
        <v>0</v>
      </c>
      <c r="AT45" s="500">
        <f>+AH45*AR45</f>
        <v>0</v>
      </c>
      <c r="AU45" s="499"/>
      <c r="AV45" s="499"/>
      <c r="AW45" s="499"/>
      <c r="AX45" s="499"/>
      <c r="AY45" s="499"/>
      <c r="AZ45" s="499"/>
      <c r="BA45" s="498">
        <f>+AR45*AU45</f>
        <v>0</v>
      </c>
      <c r="BB45" s="497">
        <f>+AR45*AV45</f>
        <v>0</v>
      </c>
      <c r="BC45" s="564"/>
      <c r="BJ45" s="922" t="s">
        <v>152</v>
      </c>
      <c r="BK45" s="1116"/>
      <c r="BL45" s="1117"/>
    </row>
    <row r="46" spans="1:64" ht="14.65" customHeight="1" x14ac:dyDescent="0.15">
      <c r="A46" s="600"/>
      <c r="B46" s="599"/>
      <c r="C46" s="598"/>
      <c r="D46" s="520"/>
      <c r="E46" s="421"/>
      <c r="F46" s="420"/>
      <c r="G46" s="420"/>
      <c r="H46" s="516"/>
      <c r="I46" s="596">
        <f>+B46*D46</f>
        <v>0</v>
      </c>
      <c r="J46" s="595">
        <f>+C46*D46</f>
        <v>0</v>
      </c>
      <c r="K46" s="499"/>
      <c r="L46" s="499"/>
      <c r="M46" s="499"/>
      <c r="N46" s="499"/>
      <c r="O46" s="499"/>
      <c r="P46" s="499"/>
      <c r="Q46" s="594">
        <f t="shared" si="66"/>
        <v>0</v>
      </c>
      <c r="R46" s="593">
        <f t="shared" si="66"/>
        <v>0</v>
      </c>
      <c r="S46" s="592"/>
      <c r="T46" s="591"/>
      <c r="U46" s="509">
        <f>+D46*S46</f>
        <v>0</v>
      </c>
      <c r="V46" s="508">
        <f>+D46*T46</f>
        <v>0</v>
      </c>
      <c r="W46" s="502"/>
      <c r="X46" s="502"/>
      <c r="Y46" s="502"/>
      <c r="Z46" s="502"/>
      <c r="AA46" s="502"/>
      <c r="AB46" s="502"/>
      <c r="AC46" s="589">
        <f t="shared" si="67"/>
        <v>0</v>
      </c>
      <c r="AD46" s="588">
        <f t="shared" si="67"/>
        <v>0</v>
      </c>
      <c r="AE46" s="592"/>
      <c r="AF46" s="591"/>
      <c r="AG46" s="509">
        <f t="shared" si="68"/>
        <v>0</v>
      </c>
      <c r="AH46" s="508">
        <f t="shared" si="68"/>
        <v>0</v>
      </c>
      <c r="AI46" s="590"/>
      <c r="AJ46" s="590"/>
      <c r="AK46" s="590"/>
      <c r="AL46" s="590"/>
      <c r="AM46" s="590"/>
      <c r="AN46" s="590"/>
      <c r="AO46" s="589">
        <f t="shared" si="69"/>
        <v>0</v>
      </c>
      <c r="AP46" s="588">
        <f t="shared" si="69"/>
        <v>0</v>
      </c>
      <c r="AQ46" s="503"/>
      <c r="AR46" s="502"/>
      <c r="AS46" s="501">
        <f>+AH46*AQ46</f>
        <v>0</v>
      </c>
      <c r="AT46" s="500">
        <f>+AH46*AR46</f>
        <v>0</v>
      </c>
      <c r="AU46" s="499"/>
      <c r="AV46" s="499"/>
      <c r="AW46" s="499"/>
      <c r="AX46" s="499"/>
      <c r="AY46" s="499"/>
      <c r="AZ46" s="499"/>
      <c r="BA46" s="498">
        <f>+AR46*AU46</f>
        <v>0</v>
      </c>
      <c r="BB46" s="497">
        <f>+AR46*AV46</f>
        <v>0</v>
      </c>
      <c r="BC46" s="564"/>
      <c r="BJ46" s="1114" t="s">
        <v>355</v>
      </c>
      <c r="BK46" s="333" t="s">
        <v>133</v>
      </c>
      <c r="BL46" s="601">
        <f>+BH91+BH94+BH100</f>
        <v>0</v>
      </c>
    </row>
    <row r="47" spans="1:64" ht="14.65" customHeight="1" x14ac:dyDescent="0.15">
      <c r="A47" s="600"/>
      <c r="B47" s="599"/>
      <c r="C47" s="598"/>
      <c r="D47" s="520"/>
      <c r="E47" s="421"/>
      <c r="F47" s="420"/>
      <c r="G47" s="420"/>
      <c r="H47" s="516"/>
      <c r="I47" s="596">
        <f>+B47*D47</f>
        <v>0</v>
      </c>
      <c r="J47" s="595">
        <f>+C47*D47</f>
        <v>0</v>
      </c>
      <c r="K47" s="499"/>
      <c r="L47" s="499"/>
      <c r="M47" s="499"/>
      <c r="N47" s="499"/>
      <c r="O47" s="499"/>
      <c r="P47" s="499"/>
      <c r="Q47" s="594">
        <f t="shared" si="66"/>
        <v>0</v>
      </c>
      <c r="R47" s="593">
        <f t="shared" si="66"/>
        <v>0</v>
      </c>
      <c r="S47" s="592"/>
      <c r="T47" s="591"/>
      <c r="U47" s="509">
        <f>+D47*S47</f>
        <v>0</v>
      </c>
      <c r="V47" s="508">
        <f>+D47*T47</f>
        <v>0</v>
      </c>
      <c r="W47" s="502"/>
      <c r="X47" s="502"/>
      <c r="Y47" s="502"/>
      <c r="Z47" s="502"/>
      <c r="AA47" s="502"/>
      <c r="AB47" s="502"/>
      <c r="AC47" s="589">
        <f t="shared" si="67"/>
        <v>0</v>
      </c>
      <c r="AD47" s="588">
        <f t="shared" si="67"/>
        <v>0</v>
      </c>
      <c r="AE47" s="592"/>
      <c r="AF47" s="591"/>
      <c r="AG47" s="509">
        <f t="shared" si="68"/>
        <v>0</v>
      </c>
      <c r="AH47" s="508">
        <f t="shared" si="68"/>
        <v>0</v>
      </c>
      <c r="AI47" s="590"/>
      <c r="AJ47" s="590"/>
      <c r="AK47" s="590"/>
      <c r="AL47" s="590"/>
      <c r="AM47" s="590"/>
      <c r="AN47" s="590"/>
      <c r="AO47" s="589">
        <f t="shared" si="69"/>
        <v>0</v>
      </c>
      <c r="AP47" s="588">
        <f t="shared" si="69"/>
        <v>0</v>
      </c>
      <c r="AQ47" s="503"/>
      <c r="AR47" s="502"/>
      <c r="AS47" s="501">
        <f>+AH47*AQ47</f>
        <v>0</v>
      </c>
      <c r="AT47" s="500">
        <f>+AH47*AR47</f>
        <v>0</v>
      </c>
      <c r="AU47" s="499"/>
      <c r="AV47" s="499"/>
      <c r="AW47" s="499"/>
      <c r="AX47" s="499"/>
      <c r="AY47" s="499"/>
      <c r="AZ47" s="499"/>
      <c r="BA47" s="498">
        <f>+AR47*AU47</f>
        <v>0</v>
      </c>
      <c r="BB47" s="497">
        <f>+AR47*AV47</f>
        <v>0</v>
      </c>
      <c r="BC47" s="564"/>
      <c r="BJ47" s="1115"/>
      <c r="BK47" s="1118" t="s">
        <v>147</v>
      </c>
      <c r="BL47" s="587">
        <f>+BH92+BH95+BH101-BL49</f>
        <v>0</v>
      </c>
    </row>
    <row r="48" spans="1:64" ht="14.65" customHeight="1" x14ac:dyDescent="0.15">
      <c r="A48" s="600"/>
      <c r="B48" s="599"/>
      <c r="C48" s="598"/>
      <c r="D48" s="520"/>
      <c r="E48" s="597"/>
      <c r="F48" s="498"/>
      <c r="G48" s="498"/>
      <c r="H48" s="497"/>
      <c r="I48" s="596">
        <f>+B48*D48</f>
        <v>0</v>
      </c>
      <c r="J48" s="595">
        <f>+C48*D48</f>
        <v>0</v>
      </c>
      <c r="K48" s="499"/>
      <c r="L48" s="499"/>
      <c r="M48" s="499"/>
      <c r="N48" s="499"/>
      <c r="O48" s="499"/>
      <c r="P48" s="499"/>
      <c r="Q48" s="594">
        <f t="shared" si="66"/>
        <v>0</v>
      </c>
      <c r="R48" s="593">
        <f t="shared" si="66"/>
        <v>0</v>
      </c>
      <c r="S48" s="592"/>
      <c r="T48" s="591"/>
      <c r="U48" s="509">
        <f>+D48*S48</f>
        <v>0</v>
      </c>
      <c r="V48" s="508">
        <f>+D48*T48</f>
        <v>0</v>
      </c>
      <c r="W48" s="502"/>
      <c r="X48" s="502"/>
      <c r="Y48" s="502"/>
      <c r="Z48" s="502"/>
      <c r="AA48" s="502"/>
      <c r="AB48" s="502"/>
      <c r="AC48" s="589">
        <f t="shared" si="67"/>
        <v>0</v>
      </c>
      <c r="AD48" s="588">
        <f t="shared" si="67"/>
        <v>0</v>
      </c>
      <c r="AE48" s="592"/>
      <c r="AF48" s="591"/>
      <c r="AG48" s="509">
        <f t="shared" si="68"/>
        <v>0</v>
      </c>
      <c r="AH48" s="508">
        <f t="shared" si="68"/>
        <v>0</v>
      </c>
      <c r="AI48" s="590"/>
      <c r="AJ48" s="590"/>
      <c r="AK48" s="590"/>
      <c r="AL48" s="590"/>
      <c r="AM48" s="590"/>
      <c r="AN48" s="590"/>
      <c r="AO48" s="589">
        <f t="shared" si="69"/>
        <v>0</v>
      </c>
      <c r="AP48" s="588">
        <f t="shared" si="69"/>
        <v>0</v>
      </c>
      <c r="AQ48" s="503"/>
      <c r="AR48" s="502"/>
      <c r="AS48" s="501">
        <f>+AH48*AQ48</f>
        <v>0</v>
      </c>
      <c r="AT48" s="500">
        <f>+AH48*AR48</f>
        <v>0</v>
      </c>
      <c r="AU48" s="499"/>
      <c r="AV48" s="499"/>
      <c r="AW48" s="499"/>
      <c r="AX48" s="499"/>
      <c r="AY48" s="499"/>
      <c r="AZ48" s="499"/>
      <c r="BA48" s="498">
        <f>+AR48*AU48</f>
        <v>0</v>
      </c>
      <c r="BB48" s="497">
        <f>+AR48*AV48</f>
        <v>0</v>
      </c>
      <c r="BC48" s="564"/>
      <c r="BJ48" s="563" t="s">
        <v>354</v>
      </c>
      <c r="BK48" s="1119"/>
      <c r="BL48" s="562">
        <f>+BI93+BI96+BI102</f>
        <v>0</v>
      </c>
    </row>
    <row r="49" spans="1:64" ht="14.65" customHeight="1" thickBot="1" x14ac:dyDescent="0.2">
      <c r="A49" s="586" t="s">
        <v>128</v>
      </c>
      <c r="B49" s="585"/>
      <c r="C49" s="584"/>
      <c r="D49" s="583">
        <f>SUM(D45:D48)</f>
        <v>0</v>
      </c>
      <c r="E49" s="568"/>
      <c r="F49" s="566"/>
      <c r="G49" s="566"/>
      <c r="H49" s="565"/>
      <c r="I49" s="582">
        <f>SUM(I45:I48)</f>
        <v>0</v>
      </c>
      <c r="J49" s="581">
        <f>SUM(J45:J48)</f>
        <v>0</v>
      </c>
      <c r="K49" s="567"/>
      <c r="L49" s="567"/>
      <c r="M49" s="567"/>
      <c r="N49" s="567"/>
      <c r="O49" s="567"/>
      <c r="P49" s="567"/>
      <c r="Q49" s="580">
        <f>SUM(Q32:Q48)</f>
        <v>0</v>
      </c>
      <c r="R49" s="579">
        <f>SUM(R32:R48)</f>
        <v>0</v>
      </c>
      <c r="S49" s="572"/>
      <c r="T49" s="571"/>
      <c r="U49" s="578">
        <f>SUM(U45:U48)</f>
        <v>0</v>
      </c>
      <c r="V49" s="577">
        <f>SUM(V45:V48)</f>
        <v>0</v>
      </c>
      <c r="W49" s="572"/>
      <c r="X49" s="571"/>
      <c r="Y49" s="571"/>
      <c r="Z49" s="571"/>
      <c r="AA49" s="571"/>
      <c r="AB49" s="571"/>
      <c r="AC49" s="574">
        <f>SUM(AC45:AC48)</f>
        <v>0</v>
      </c>
      <c r="AD49" s="573">
        <f>SUM(AD45:AD48)</f>
        <v>0</v>
      </c>
      <c r="AE49" s="576"/>
      <c r="AF49" s="575"/>
      <c r="AG49" s="578">
        <f>SUM(AG45:AG48)</f>
        <v>0</v>
      </c>
      <c r="AH49" s="577">
        <f>SUM(AH45:AH48)</f>
        <v>0</v>
      </c>
      <c r="AI49" s="576"/>
      <c r="AJ49" s="575"/>
      <c r="AK49" s="575"/>
      <c r="AL49" s="575"/>
      <c r="AM49" s="575"/>
      <c r="AN49" s="575"/>
      <c r="AO49" s="574">
        <f>SUM(AO32:AO48)</f>
        <v>0</v>
      </c>
      <c r="AP49" s="573">
        <f>SUM(AP32:AP48)</f>
        <v>0</v>
      </c>
      <c r="AQ49" s="572"/>
      <c r="AR49" s="571"/>
      <c r="AS49" s="570">
        <f>SUM(AS32:AS48)</f>
        <v>0</v>
      </c>
      <c r="AT49" s="569">
        <f>SUM(AT32:AT48)</f>
        <v>0</v>
      </c>
      <c r="AU49" s="568"/>
      <c r="AV49" s="567"/>
      <c r="AW49" s="567"/>
      <c r="AX49" s="567"/>
      <c r="AY49" s="567"/>
      <c r="AZ49" s="567"/>
      <c r="BA49" s="566">
        <f>SUM(BA32:BA48)</f>
        <v>0</v>
      </c>
      <c r="BB49" s="565">
        <f>SUM(BB32:BB48)</f>
        <v>0</v>
      </c>
      <c r="BC49" s="564"/>
      <c r="BJ49" s="603" t="s">
        <v>330</v>
      </c>
      <c r="BK49" s="1120"/>
      <c r="BL49" s="602">
        <f>SUM(L92:O93,L95:O96,Z92:AC93,Z95:AC96,AN92:AQ93,AN95:AQ96,BB92:BE93,BB95:BE96,L101:O102,Z101:AC102,AN101:AQ102,BB101:BE102)</f>
        <v>0</v>
      </c>
    </row>
    <row r="50" spans="1:64" ht="14.65" customHeight="1" thickTop="1" thickBot="1" x14ac:dyDescent="0.2">
      <c r="A50" s="561" t="s">
        <v>394</v>
      </c>
      <c r="B50" s="1121" t="s">
        <v>364</v>
      </c>
      <c r="C50" s="1122"/>
      <c r="D50" s="560" t="s">
        <v>121</v>
      </c>
      <c r="E50" s="547"/>
      <c r="F50" s="546"/>
      <c r="G50" s="546"/>
      <c r="H50" s="558"/>
      <c r="I50" s="547"/>
      <c r="J50" s="558"/>
      <c r="K50" s="544"/>
      <c r="L50" s="544"/>
      <c r="M50" s="544"/>
      <c r="N50" s="544"/>
      <c r="O50" s="544"/>
      <c r="P50" s="544"/>
      <c r="Q50" s="544"/>
      <c r="R50" s="543"/>
      <c r="S50" s="557"/>
      <c r="T50" s="556"/>
      <c r="U50" s="556"/>
      <c r="V50" s="556"/>
      <c r="W50" s="555"/>
      <c r="X50" s="554"/>
      <c r="Y50" s="554"/>
      <c r="Z50" s="554"/>
      <c r="AA50" s="554"/>
      <c r="AB50" s="554"/>
      <c r="AC50" s="554"/>
      <c r="AD50" s="553"/>
      <c r="AE50" s="552"/>
      <c r="AF50" s="551"/>
      <c r="AG50" s="551"/>
      <c r="AH50" s="551"/>
      <c r="AI50" s="550"/>
      <c r="AJ50" s="549"/>
      <c r="AK50" s="549"/>
      <c r="AL50" s="549"/>
      <c r="AM50" s="549"/>
      <c r="AN50" s="549"/>
      <c r="AO50" s="549"/>
      <c r="AP50" s="548"/>
      <c r="AQ50" s="547"/>
      <c r="AR50" s="546"/>
      <c r="AS50" s="546"/>
      <c r="AT50" s="546"/>
      <c r="AU50" s="545"/>
      <c r="AV50" s="544"/>
      <c r="AW50" s="544"/>
      <c r="AX50" s="544"/>
      <c r="AY50" s="544"/>
      <c r="AZ50" s="544"/>
      <c r="BA50" s="544"/>
      <c r="BB50" s="543"/>
      <c r="BC50" s="542"/>
      <c r="BJ50" s="1108" t="s">
        <v>108</v>
      </c>
      <c r="BK50" s="1109"/>
      <c r="BL50" s="467">
        <f>SUM(BL46:BL49)</f>
        <v>0</v>
      </c>
    </row>
    <row r="51" spans="1:64" ht="14.65" customHeight="1" thickTop="1" x14ac:dyDescent="0.15">
      <c r="A51" s="541" t="str">
        <f>+E5</f>
        <v>教室等・廊下・便所</v>
      </c>
      <c r="B51" s="1112"/>
      <c r="C51" s="1113"/>
      <c r="D51" s="540"/>
      <c r="E51" s="525"/>
      <c r="F51" s="440"/>
      <c r="G51" s="440"/>
      <c r="H51" s="338"/>
      <c r="I51" s="525"/>
      <c r="J51" s="338"/>
      <c r="K51" s="534"/>
      <c r="L51" s="533"/>
      <c r="M51" s="523"/>
      <c r="N51" s="523"/>
      <c r="O51" s="523"/>
      <c r="P51" s="523"/>
      <c r="Q51" s="523"/>
      <c r="R51" s="394"/>
      <c r="S51" s="525"/>
      <c r="T51" s="440"/>
      <c r="U51" s="440"/>
      <c r="V51" s="440"/>
      <c r="W51" s="534"/>
      <c r="X51" s="533"/>
      <c r="Y51" s="532"/>
      <c r="Z51" s="532"/>
      <c r="AA51" s="532"/>
      <c r="AB51" s="532"/>
      <c r="AC51" s="532"/>
      <c r="AD51" s="531"/>
      <c r="AE51" s="530"/>
      <c r="AF51" s="529"/>
      <c r="AG51" s="529"/>
      <c r="AH51" s="529"/>
      <c r="AI51" s="528"/>
      <c r="AJ51" s="527"/>
      <c r="AK51" s="527"/>
      <c r="AL51" s="527"/>
      <c r="AM51" s="527"/>
      <c r="AN51" s="527"/>
      <c r="AO51" s="527"/>
      <c r="AP51" s="526"/>
      <c r="AQ51" s="525"/>
      <c r="AR51" s="440"/>
      <c r="AS51" s="440"/>
      <c r="AT51" s="440"/>
      <c r="AU51" s="524"/>
      <c r="AV51" s="523"/>
      <c r="AW51" s="523"/>
      <c r="AX51" s="523"/>
      <c r="AY51" s="523"/>
      <c r="AZ51" s="523"/>
      <c r="BA51" s="523"/>
      <c r="BB51" s="394"/>
      <c r="BC51" s="522"/>
      <c r="BJ51" s="1163" t="s">
        <v>366</v>
      </c>
      <c r="BK51" s="1164"/>
      <c r="BL51" s="1165"/>
    </row>
    <row r="52" spans="1:64" ht="14.65" customHeight="1" x14ac:dyDescent="0.15">
      <c r="A52" s="521"/>
      <c r="B52" s="1078"/>
      <c r="C52" s="1079"/>
      <c r="D52" s="520"/>
      <c r="E52" s="421"/>
      <c r="F52" s="420"/>
      <c r="G52" s="420"/>
      <c r="H52" s="516"/>
      <c r="I52" s="515"/>
      <c r="J52" s="514"/>
      <c r="K52" s="513"/>
      <c r="L52" s="513"/>
      <c r="M52" s="498"/>
      <c r="N52" s="498"/>
      <c r="O52" s="498"/>
      <c r="P52" s="498"/>
      <c r="Q52" s="498"/>
      <c r="R52" s="497"/>
      <c r="S52" s="1080"/>
      <c r="T52" s="1081"/>
      <c r="U52" s="519">
        <f>+$D52*$S52</f>
        <v>0</v>
      </c>
      <c r="V52" s="508">
        <f>+$D52*$S52</f>
        <v>0</v>
      </c>
      <c r="W52" s="537">
        <f>+$U52</f>
        <v>0</v>
      </c>
      <c r="X52" s="537">
        <f>+$V52</f>
        <v>0</v>
      </c>
      <c r="Y52" s="501"/>
      <c r="Z52" s="501"/>
      <c r="AA52" s="501"/>
      <c r="AB52" s="501"/>
      <c r="AC52" s="501"/>
      <c r="AD52" s="500"/>
      <c r="AE52" s="1080"/>
      <c r="AF52" s="1081"/>
      <c r="AG52" s="509">
        <f>+AE52*$D52</f>
        <v>0</v>
      </c>
      <c r="AH52" s="508">
        <f>+AF52*$D52</f>
        <v>0</v>
      </c>
      <c r="AI52" s="537">
        <f>+$AG52</f>
        <v>0</v>
      </c>
      <c r="AJ52" s="537">
        <f>+$AH52</f>
        <v>0</v>
      </c>
      <c r="AK52" s="505"/>
      <c r="AL52" s="505"/>
      <c r="AM52" s="505"/>
      <c r="AN52" s="505"/>
      <c r="AO52" s="505"/>
      <c r="AP52" s="504"/>
      <c r="AQ52" s="503"/>
      <c r="AR52" s="502"/>
      <c r="AS52" s="501"/>
      <c r="AT52" s="500"/>
      <c r="AU52" s="499"/>
      <c r="AV52" s="499"/>
      <c r="AW52" s="499"/>
      <c r="AX52" s="499"/>
      <c r="AY52" s="499"/>
      <c r="AZ52" s="499"/>
      <c r="BA52" s="498"/>
      <c r="BB52" s="497"/>
      <c r="BC52" s="496"/>
      <c r="BJ52" s="1114" t="s">
        <v>355</v>
      </c>
      <c r="BK52" s="333" t="s">
        <v>133</v>
      </c>
      <c r="BL52" s="601">
        <f>+BH97</f>
        <v>0</v>
      </c>
    </row>
    <row r="53" spans="1:64" ht="14.65" customHeight="1" x14ac:dyDescent="0.15">
      <c r="A53" s="521"/>
      <c r="B53" s="1078"/>
      <c r="C53" s="1079"/>
      <c r="D53" s="520"/>
      <c r="E53" s="421"/>
      <c r="F53" s="420"/>
      <c r="G53" s="420"/>
      <c r="H53" s="516"/>
      <c r="I53" s="515"/>
      <c r="J53" s="514"/>
      <c r="K53" s="513"/>
      <c r="L53" s="513"/>
      <c r="M53" s="498"/>
      <c r="N53" s="498"/>
      <c r="O53" s="498"/>
      <c r="P53" s="498"/>
      <c r="Q53" s="498"/>
      <c r="R53" s="497"/>
      <c r="S53" s="1080"/>
      <c r="T53" s="1081"/>
      <c r="U53" s="519">
        <f>+$D53*$S53</f>
        <v>0</v>
      </c>
      <c r="V53" s="508">
        <f>+$D53*$S53</f>
        <v>0</v>
      </c>
      <c r="W53" s="537">
        <f>+$U53</f>
        <v>0</v>
      </c>
      <c r="X53" s="537">
        <f>+$V53</f>
        <v>0</v>
      </c>
      <c r="Y53" s="501"/>
      <c r="Z53" s="501"/>
      <c r="AA53" s="501"/>
      <c r="AB53" s="501"/>
      <c r="AC53" s="501"/>
      <c r="AD53" s="500"/>
      <c r="AE53" s="1080"/>
      <c r="AF53" s="1081"/>
      <c r="AG53" s="509">
        <f>+AE53*$D53</f>
        <v>0</v>
      </c>
      <c r="AH53" s="508">
        <f>+AF53*$D53</f>
        <v>0</v>
      </c>
      <c r="AI53" s="537">
        <f>+$AG53</f>
        <v>0</v>
      </c>
      <c r="AJ53" s="537">
        <f>+$AH53</f>
        <v>0</v>
      </c>
      <c r="AK53" s="505"/>
      <c r="AL53" s="505"/>
      <c r="AM53" s="505"/>
      <c r="AN53" s="505"/>
      <c r="AO53" s="505"/>
      <c r="AP53" s="504"/>
      <c r="AQ53" s="503"/>
      <c r="AR53" s="502"/>
      <c r="AS53" s="501"/>
      <c r="AT53" s="500"/>
      <c r="AU53" s="499"/>
      <c r="AV53" s="499"/>
      <c r="AW53" s="499"/>
      <c r="AX53" s="499"/>
      <c r="AY53" s="499"/>
      <c r="AZ53" s="499"/>
      <c r="BA53" s="498"/>
      <c r="BB53" s="497"/>
      <c r="BC53" s="496"/>
      <c r="BJ53" s="1115"/>
      <c r="BK53" s="1118" t="s">
        <v>147</v>
      </c>
      <c r="BL53" s="587">
        <f>+BH98</f>
        <v>0</v>
      </c>
    </row>
    <row r="54" spans="1:64" ht="14.65" customHeight="1" thickBot="1" x14ac:dyDescent="0.2">
      <c r="A54" s="539" t="s">
        <v>129</v>
      </c>
      <c r="B54" s="1104"/>
      <c r="C54" s="1105"/>
      <c r="D54" s="538">
        <f>SUM(D52:D53)</f>
        <v>0</v>
      </c>
      <c r="E54" s="421"/>
      <c r="F54" s="420"/>
      <c r="G54" s="420"/>
      <c r="H54" s="516"/>
      <c r="I54" s="515"/>
      <c r="J54" s="514"/>
      <c r="K54" s="513"/>
      <c r="L54" s="513"/>
      <c r="M54" s="498"/>
      <c r="N54" s="498"/>
      <c r="O54" s="498"/>
      <c r="P54" s="498"/>
      <c r="Q54" s="498"/>
      <c r="R54" s="497"/>
      <c r="S54" s="1106"/>
      <c r="T54" s="1107"/>
      <c r="U54" s="512">
        <f>SUM(U52:U53)</f>
        <v>0</v>
      </c>
      <c r="V54" s="511">
        <f>SUM(V52:V53)</f>
        <v>0</v>
      </c>
      <c r="W54" s="537">
        <f>+$U54</f>
        <v>0</v>
      </c>
      <c r="X54" s="537">
        <f>+$V54</f>
        <v>0</v>
      </c>
      <c r="Y54" s="501"/>
      <c r="Z54" s="501"/>
      <c r="AA54" s="501"/>
      <c r="AB54" s="501"/>
      <c r="AC54" s="501"/>
      <c r="AD54" s="500"/>
      <c r="AE54" s="510"/>
      <c r="AF54" s="507"/>
      <c r="AG54" s="509">
        <f>SUM(AG52:AG53)</f>
        <v>0</v>
      </c>
      <c r="AH54" s="508">
        <f>SUM(AH52:AH53)</f>
        <v>0</v>
      </c>
      <c r="AI54" s="537">
        <f>+$AG54</f>
        <v>0</v>
      </c>
      <c r="AJ54" s="537">
        <f>+$AH54</f>
        <v>0</v>
      </c>
      <c r="AK54" s="505"/>
      <c r="AL54" s="505"/>
      <c r="AM54" s="505"/>
      <c r="AN54" s="505"/>
      <c r="AO54" s="505"/>
      <c r="AP54" s="504"/>
      <c r="AQ54" s="503"/>
      <c r="AR54" s="502"/>
      <c r="AS54" s="501"/>
      <c r="AT54" s="500"/>
      <c r="AU54" s="499"/>
      <c r="AV54" s="499"/>
      <c r="AW54" s="499"/>
      <c r="AX54" s="499"/>
      <c r="AY54" s="499"/>
      <c r="AZ54" s="499"/>
      <c r="BA54" s="498"/>
      <c r="BB54" s="497"/>
      <c r="BC54" s="496"/>
      <c r="BJ54" s="563" t="s">
        <v>354</v>
      </c>
      <c r="BK54" s="1120"/>
      <c r="BL54" s="562">
        <f>+BI99</f>
        <v>0</v>
      </c>
    </row>
    <row r="55" spans="1:64" ht="14.65" customHeight="1" thickTop="1" thickBot="1" x14ac:dyDescent="0.2">
      <c r="A55" s="536" t="str">
        <f>+F5</f>
        <v>管理諸室</v>
      </c>
      <c r="B55" s="1110"/>
      <c r="C55" s="1111"/>
      <c r="D55" s="535"/>
      <c r="E55" s="525"/>
      <c r="F55" s="440"/>
      <c r="G55" s="440"/>
      <c r="H55" s="338"/>
      <c r="I55" s="525"/>
      <c r="J55" s="338"/>
      <c r="K55" s="534"/>
      <c r="L55" s="533"/>
      <c r="M55" s="523"/>
      <c r="N55" s="523"/>
      <c r="O55" s="523"/>
      <c r="P55" s="523"/>
      <c r="Q55" s="523"/>
      <c r="R55" s="394"/>
      <c r="S55" s="525"/>
      <c r="T55" s="440"/>
      <c r="U55" s="440"/>
      <c r="V55" s="440"/>
      <c r="W55" s="534"/>
      <c r="X55" s="533"/>
      <c r="Y55" s="532"/>
      <c r="Z55" s="532"/>
      <c r="AA55" s="532"/>
      <c r="AB55" s="532"/>
      <c r="AC55" s="532"/>
      <c r="AD55" s="531"/>
      <c r="AE55" s="530"/>
      <c r="AF55" s="529"/>
      <c r="AG55" s="529"/>
      <c r="AH55" s="529"/>
      <c r="AI55" s="528"/>
      <c r="AJ55" s="527"/>
      <c r="AK55" s="527"/>
      <c r="AL55" s="527"/>
      <c r="AM55" s="527"/>
      <c r="AN55" s="527"/>
      <c r="AO55" s="527"/>
      <c r="AP55" s="526"/>
      <c r="AQ55" s="525"/>
      <c r="AR55" s="440"/>
      <c r="AS55" s="440"/>
      <c r="AT55" s="440"/>
      <c r="AU55" s="524"/>
      <c r="AV55" s="523"/>
      <c r="AW55" s="523"/>
      <c r="AX55" s="523"/>
      <c r="AY55" s="523"/>
      <c r="AZ55" s="523"/>
      <c r="BA55" s="523"/>
      <c r="BB55" s="394"/>
      <c r="BC55" s="522"/>
      <c r="BJ55" s="1108" t="s">
        <v>108</v>
      </c>
      <c r="BK55" s="1109"/>
      <c r="BL55" s="467">
        <f>SUM(BL52:BL54)</f>
        <v>0</v>
      </c>
    </row>
    <row r="56" spans="1:64" ht="14.65" customHeight="1" thickTop="1" thickBot="1" x14ac:dyDescent="0.2">
      <c r="A56" s="521"/>
      <c r="B56" s="1078"/>
      <c r="C56" s="1079"/>
      <c r="D56" s="520"/>
      <c r="E56" s="421"/>
      <c r="F56" s="420"/>
      <c r="G56" s="420"/>
      <c r="H56" s="516"/>
      <c r="I56" s="515"/>
      <c r="J56" s="514"/>
      <c r="K56" s="513"/>
      <c r="L56" s="513"/>
      <c r="M56" s="498"/>
      <c r="N56" s="498"/>
      <c r="O56" s="498"/>
      <c r="P56" s="498"/>
      <c r="Q56" s="498"/>
      <c r="R56" s="497"/>
      <c r="S56" s="1080"/>
      <c r="T56" s="1081"/>
      <c r="U56" s="519">
        <f>+$D56*$S56</f>
        <v>0</v>
      </c>
      <c r="V56" s="508">
        <f>+$D56*$S56</f>
        <v>0</v>
      </c>
      <c r="W56" s="502"/>
      <c r="X56" s="502"/>
      <c r="Y56" s="506">
        <f>+$U56</f>
        <v>0</v>
      </c>
      <c r="Z56" s="506">
        <f>+$V56</f>
        <v>0</v>
      </c>
      <c r="AA56" s="501"/>
      <c r="AB56" s="501"/>
      <c r="AC56" s="501"/>
      <c r="AD56" s="500"/>
      <c r="AE56" s="1080"/>
      <c r="AF56" s="1081"/>
      <c r="AG56" s="509">
        <f>+AE56*$D56</f>
        <v>0</v>
      </c>
      <c r="AH56" s="508">
        <f>+AF56*$D56</f>
        <v>0</v>
      </c>
      <c r="AI56" s="507"/>
      <c r="AJ56" s="507"/>
      <c r="AK56" s="506">
        <f>+$AG56</f>
        <v>0</v>
      </c>
      <c r="AL56" s="506">
        <f>+$AH56</f>
        <v>0</v>
      </c>
      <c r="AM56" s="505"/>
      <c r="AN56" s="505"/>
      <c r="AO56" s="505"/>
      <c r="AP56" s="504"/>
      <c r="AQ56" s="503"/>
      <c r="AR56" s="502"/>
      <c r="AS56" s="501"/>
      <c r="AT56" s="500"/>
      <c r="AU56" s="499"/>
      <c r="AV56" s="499"/>
      <c r="AW56" s="499"/>
      <c r="AX56" s="499"/>
      <c r="AY56" s="499"/>
      <c r="AZ56" s="499"/>
      <c r="BA56" s="498"/>
      <c r="BB56" s="497"/>
      <c r="BC56" s="496"/>
      <c r="BJ56" s="1099" t="s">
        <v>362</v>
      </c>
      <c r="BK56" s="1100"/>
      <c r="BL56" s="1101"/>
    </row>
    <row r="57" spans="1:64" ht="14.65" customHeight="1" x14ac:dyDescent="0.15">
      <c r="A57" s="521"/>
      <c r="B57" s="1078"/>
      <c r="C57" s="1079"/>
      <c r="D57" s="520"/>
      <c r="E57" s="421"/>
      <c r="F57" s="420"/>
      <c r="G57" s="420"/>
      <c r="H57" s="516"/>
      <c r="I57" s="515"/>
      <c r="J57" s="514"/>
      <c r="K57" s="513"/>
      <c r="L57" s="513"/>
      <c r="M57" s="498"/>
      <c r="N57" s="498"/>
      <c r="O57" s="498"/>
      <c r="P57" s="498"/>
      <c r="Q57" s="498"/>
      <c r="R57" s="497"/>
      <c r="S57" s="1080"/>
      <c r="T57" s="1081"/>
      <c r="U57" s="519">
        <f>+$D57*$S57</f>
        <v>0</v>
      </c>
      <c r="V57" s="508">
        <f>+$D57*$S57</f>
        <v>0</v>
      </c>
      <c r="W57" s="502"/>
      <c r="X57" s="502"/>
      <c r="Y57" s="506">
        <f>+$U57</f>
        <v>0</v>
      </c>
      <c r="Z57" s="506">
        <f>+$V57</f>
        <v>0</v>
      </c>
      <c r="AA57" s="501"/>
      <c r="AB57" s="501"/>
      <c r="AC57" s="501"/>
      <c r="AD57" s="500"/>
      <c r="AE57" s="1080"/>
      <c r="AF57" s="1081"/>
      <c r="AG57" s="509">
        <f>+AE57*$D57</f>
        <v>0</v>
      </c>
      <c r="AH57" s="508">
        <f>+AF57*$D57</f>
        <v>0</v>
      </c>
      <c r="AI57" s="507"/>
      <c r="AJ57" s="507"/>
      <c r="AK57" s="506">
        <f>+$AG57</f>
        <v>0</v>
      </c>
      <c r="AL57" s="506">
        <f>+$AH57</f>
        <v>0</v>
      </c>
      <c r="AM57" s="505"/>
      <c r="AN57" s="505"/>
      <c r="AO57" s="505"/>
      <c r="AP57" s="504"/>
      <c r="AQ57" s="503"/>
      <c r="AR57" s="502"/>
      <c r="AS57" s="501"/>
      <c r="AT57" s="500"/>
      <c r="AU57" s="499"/>
      <c r="AV57" s="499"/>
      <c r="AW57" s="499"/>
      <c r="AX57" s="499"/>
      <c r="AY57" s="499"/>
      <c r="AZ57" s="499"/>
      <c r="BA57" s="498"/>
      <c r="BB57" s="497"/>
      <c r="BC57" s="496"/>
      <c r="BJ57" s="1102" t="s">
        <v>355</v>
      </c>
      <c r="BK57" s="1103"/>
      <c r="BL57" s="493">
        <f>+BL46+BL47+BL52+BL53</f>
        <v>0</v>
      </c>
    </row>
    <row r="58" spans="1:64" ht="14.65" customHeight="1" thickBot="1" x14ac:dyDescent="0.2">
      <c r="A58" s="518" t="s">
        <v>129</v>
      </c>
      <c r="B58" s="1104"/>
      <c r="C58" s="1105"/>
      <c r="D58" s="517">
        <f>SUM(D56:D57)</f>
        <v>0</v>
      </c>
      <c r="E58" s="421"/>
      <c r="F58" s="420"/>
      <c r="G58" s="420"/>
      <c r="H58" s="516"/>
      <c r="I58" s="515"/>
      <c r="J58" s="514"/>
      <c r="K58" s="513"/>
      <c r="L58" s="513"/>
      <c r="M58" s="498"/>
      <c r="N58" s="498"/>
      <c r="O58" s="498"/>
      <c r="P58" s="498"/>
      <c r="Q58" s="498"/>
      <c r="R58" s="497"/>
      <c r="S58" s="1106"/>
      <c r="T58" s="1107"/>
      <c r="U58" s="512">
        <f>SUM(U56:U57)</f>
        <v>0</v>
      </c>
      <c r="V58" s="511">
        <f>SUM(V56:V57)</f>
        <v>0</v>
      </c>
      <c r="W58" s="502"/>
      <c r="X58" s="502"/>
      <c r="Y58" s="506">
        <f>+$U58</f>
        <v>0</v>
      </c>
      <c r="Z58" s="506">
        <f>+$V58</f>
        <v>0</v>
      </c>
      <c r="AA58" s="501"/>
      <c r="AB58" s="501"/>
      <c r="AC58" s="501"/>
      <c r="AD58" s="500"/>
      <c r="AE58" s="510"/>
      <c r="AF58" s="507"/>
      <c r="AG58" s="509">
        <f>SUM(AG56:AG57)</f>
        <v>0</v>
      </c>
      <c r="AH58" s="508">
        <f>SUM(AH56:AH57)</f>
        <v>0</v>
      </c>
      <c r="AI58" s="507"/>
      <c r="AJ58" s="507"/>
      <c r="AK58" s="506">
        <f>+$AG58</f>
        <v>0</v>
      </c>
      <c r="AL58" s="506">
        <f>+$AH58</f>
        <v>0</v>
      </c>
      <c r="AM58" s="505"/>
      <c r="AN58" s="505"/>
      <c r="AO58" s="505"/>
      <c r="AP58" s="504"/>
      <c r="AQ58" s="503"/>
      <c r="AR58" s="502"/>
      <c r="AS58" s="501"/>
      <c r="AT58" s="500"/>
      <c r="AU58" s="499"/>
      <c r="AV58" s="499"/>
      <c r="AW58" s="499"/>
      <c r="AX58" s="499"/>
      <c r="AY58" s="499"/>
      <c r="AZ58" s="499"/>
      <c r="BA58" s="498"/>
      <c r="BB58" s="497"/>
      <c r="BC58" s="496"/>
      <c r="BJ58" s="1108" t="s">
        <v>354</v>
      </c>
      <c r="BK58" s="1109"/>
      <c r="BL58" s="467">
        <f>+BL48+BL54</f>
        <v>0</v>
      </c>
    </row>
    <row r="59" spans="1:64" ht="14.65" customHeight="1" thickTop="1" thickBot="1" x14ac:dyDescent="0.2">
      <c r="A59" s="700" t="str">
        <f>+G5</f>
        <v>屋内運動場</v>
      </c>
      <c r="B59" s="1182"/>
      <c r="C59" s="1183"/>
      <c r="D59" s="699"/>
      <c r="E59" s="525"/>
      <c r="F59" s="440"/>
      <c r="G59" s="440"/>
      <c r="H59" s="338"/>
      <c r="I59" s="525"/>
      <c r="J59" s="338"/>
      <c r="K59" s="534"/>
      <c r="L59" s="533"/>
      <c r="M59" s="523"/>
      <c r="N59" s="523"/>
      <c r="O59" s="523"/>
      <c r="P59" s="523"/>
      <c r="Q59" s="523"/>
      <c r="R59" s="394"/>
      <c r="S59" s="525"/>
      <c r="T59" s="440"/>
      <c r="U59" s="440"/>
      <c r="V59" s="440"/>
      <c r="W59" s="534"/>
      <c r="X59" s="533"/>
      <c r="Y59" s="532"/>
      <c r="Z59" s="532"/>
      <c r="AA59" s="532"/>
      <c r="AB59" s="532"/>
      <c r="AC59" s="532"/>
      <c r="AD59" s="531"/>
      <c r="AE59" s="530"/>
      <c r="AF59" s="529"/>
      <c r="AG59" s="529"/>
      <c r="AH59" s="529"/>
      <c r="AI59" s="528"/>
      <c r="AJ59" s="527"/>
      <c r="AK59" s="527"/>
      <c r="AL59" s="527"/>
      <c r="AM59" s="527"/>
      <c r="AN59" s="527"/>
      <c r="AO59" s="527"/>
      <c r="AP59" s="526"/>
      <c r="AQ59" s="525"/>
      <c r="AR59" s="440"/>
      <c r="AS59" s="440"/>
      <c r="AT59" s="440"/>
      <c r="AU59" s="524"/>
      <c r="AV59" s="523"/>
      <c r="AW59" s="523"/>
      <c r="AX59" s="523"/>
      <c r="AY59" s="523"/>
      <c r="AZ59" s="523"/>
      <c r="BA59" s="523"/>
      <c r="BB59" s="394"/>
      <c r="BC59" s="522"/>
      <c r="BJ59" s="1099" t="s">
        <v>108</v>
      </c>
      <c r="BK59" s="1198"/>
      <c r="BL59" s="460">
        <f>SUM(BL57:BL58)</f>
        <v>0</v>
      </c>
    </row>
    <row r="60" spans="1:64" ht="14.65" customHeight="1" x14ac:dyDescent="0.15">
      <c r="A60" s="521"/>
      <c r="B60" s="1078"/>
      <c r="C60" s="1079"/>
      <c r="D60" s="520"/>
      <c r="E60" s="421"/>
      <c r="F60" s="420"/>
      <c r="G60" s="420"/>
      <c r="H60" s="516"/>
      <c r="I60" s="515"/>
      <c r="J60" s="514"/>
      <c r="K60" s="513"/>
      <c r="L60" s="513"/>
      <c r="M60" s="498"/>
      <c r="N60" s="498"/>
      <c r="O60" s="498"/>
      <c r="P60" s="498"/>
      <c r="Q60" s="498"/>
      <c r="R60" s="497"/>
      <c r="S60" s="1080"/>
      <c r="T60" s="1081"/>
      <c r="U60" s="519">
        <f>+$D60*$S60</f>
        <v>0</v>
      </c>
      <c r="V60" s="508">
        <f>+$D60*$S60</f>
        <v>0</v>
      </c>
      <c r="W60" s="502"/>
      <c r="X60" s="502"/>
      <c r="Y60" s="501"/>
      <c r="Z60" s="501"/>
      <c r="AA60" s="696">
        <f>+$U60</f>
        <v>0</v>
      </c>
      <c r="AB60" s="696">
        <f>+$V60</f>
        <v>0</v>
      </c>
      <c r="AC60" s="501"/>
      <c r="AD60" s="500"/>
      <c r="AE60" s="1080"/>
      <c r="AF60" s="1081"/>
      <c r="AG60" s="509">
        <f>+AE60*$D60</f>
        <v>0</v>
      </c>
      <c r="AH60" s="508">
        <f>+AF60*$D60</f>
        <v>0</v>
      </c>
      <c r="AI60" s="507"/>
      <c r="AJ60" s="507"/>
      <c r="AK60" s="505"/>
      <c r="AL60" s="505"/>
      <c r="AM60" s="696">
        <f>+$AG60</f>
        <v>0</v>
      </c>
      <c r="AN60" s="696">
        <f>+$AH60</f>
        <v>0</v>
      </c>
      <c r="AO60" s="505"/>
      <c r="AP60" s="504"/>
      <c r="AQ60" s="503"/>
      <c r="AR60" s="502"/>
      <c r="AS60" s="501"/>
      <c r="AT60" s="500"/>
      <c r="AU60" s="499"/>
      <c r="AV60" s="499"/>
      <c r="AW60" s="499"/>
      <c r="AX60" s="499"/>
      <c r="AY60" s="499"/>
      <c r="AZ60" s="499"/>
      <c r="BA60" s="498"/>
      <c r="BB60" s="497"/>
      <c r="BC60" s="496"/>
    </row>
    <row r="61" spans="1:64" ht="14.65" customHeight="1" thickBot="1" x14ac:dyDescent="0.2">
      <c r="A61" s="521"/>
      <c r="B61" s="1078"/>
      <c r="C61" s="1079"/>
      <c r="D61" s="520"/>
      <c r="E61" s="421"/>
      <c r="F61" s="420"/>
      <c r="G61" s="420"/>
      <c r="H61" s="516"/>
      <c r="I61" s="515"/>
      <c r="J61" s="514"/>
      <c r="K61" s="513"/>
      <c r="L61" s="513"/>
      <c r="M61" s="498"/>
      <c r="N61" s="498"/>
      <c r="O61" s="498"/>
      <c r="P61" s="498"/>
      <c r="Q61" s="498"/>
      <c r="R61" s="497"/>
      <c r="S61" s="1080"/>
      <c r="T61" s="1081"/>
      <c r="U61" s="519">
        <f>+$D61*$S61</f>
        <v>0</v>
      </c>
      <c r="V61" s="508">
        <f>+$D61*$S61</f>
        <v>0</v>
      </c>
      <c r="W61" s="502"/>
      <c r="X61" s="502"/>
      <c r="Y61" s="501"/>
      <c r="Z61" s="501"/>
      <c r="AA61" s="696">
        <f>+$U61</f>
        <v>0</v>
      </c>
      <c r="AB61" s="696">
        <f>+$V61</f>
        <v>0</v>
      </c>
      <c r="AC61" s="501"/>
      <c r="AD61" s="500"/>
      <c r="AE61" s="1080"/>
      <c r="AF61" s="1081"/>
      <c r="AG61" s="509">
        <f>+AE61*$D61</f>
        <v>0</v>
      </c>
      <c r="AH61" s="508">
        <f>+AF61*$D61</f>
        <v>0</v>
      </c>
      <c r="AI61" s="507"/>
      <c r="AJ61" s="507"/>
      <c r="AK61" s="505"/>
      <c r="AL61" s="505"/>
      <c r="AM61" s="696">
        <f>+$AG61</f>
        <v>0</v>
      </c>
      <c r="AN61" s="696">
        <f>+$AH61</f>
        <v>0</v>
      </c>
      <c r="AO61" s="505"/>
      <c r="AP61" s="504"/>
      <c r="AQ61" s="503"/>
      <c r="AR61" s="502"/>
      <c r="AS61" s="501"/>
      <c r="AT61" s="500"/>
      <c r="AU61" s="499"/>
      <c r="AV61" s="499"/>
      <c r="AW61" s="499"/>
      <c r="AX61" s="499"/>
      <c r="AY61" s="499"/>
      <c r="AZ61" s="499"/>
      <c r="BA61" s="498"/>
      <c r="BB61" s="497"/>
      <c r="BC61" s="496"/>
      <c r="BJ61" s="256" t="s">
        <v>361</v>
      </c>
    </row>
    <row r="62" spans="1:64" ht="14.65" customHeight="1" thickBot="1" x14ac:dyDescent="0.2">
      <c r="A62" s="698" t="s">
        <v>129</v>
      </c>
      <c r="B62" s="1104"/>
      <c r="C62" s="1105"/>
      <c r="D62" s="697">
        <f>SUM(D60:D61)</f>
        <v>0</v>
      </c>
      <c r="E62" s="421"/>
      <c r="F62" s="420"/>
      <c r="G62" s="420"/>
      <c r="H62" s="516"/>
      <c r="I62" s="515"/>
      <c r="J62" s="514"/>
      <c r="K62" s="513"/>
      <c r="L62" s="513"/>
      <c r="M62" s="498"/>
      <c r="N62" s="498"/>
      <c r="O62" s="498"/>
      <c r="P62" s="498"/>
      <c r="Q62" s="498"/>
      <c r="R62" s="497"/>
      <c r="S62" s="1106"/>
      <c r="T62" s="1107"/>
      <c r="U62" s="512">
        <f>SUM(U60:U61)</f>
        <v>0</v>
      </c>
      <c r="V62" s="511">
        <f>SUM(V60:V61)</f>
        <v>0</v>
      </c>
      <c r="W62" s="502"/>
      <c r="X62" s="502"/>
      <c r="Y62" s="501"/>
      <c r="Z62" s="501"/>
      <c r="AA62" s="696">
        <f>+$U62</f>
        <v>0</v>
      </c>
      <c r="AB62" s="696">
        <f>+$V62</f>
        <v>0</v>
      </c>
      <c r="AC62" s="501"/>
      <c r="AD62" s="500"/>
      <c r="AE62" s="510"/>
      <c r="AF62" s="507"/>
      <c r="AG62" s="509">
        <f>SUM(AG60:AG61)</f>
        <v>0</v>
      </c>
      <c r="AH62" s="508">
        <f>SUM(AH60:AH61)</f>
        <v>0</v>
      </c>
      <c r="AI62" s="507"/>
      <c r="AJ62" s="507"/>
      <c r="AK62" s="505"/>
      <c r="AL62" s="505"/>
      <c r="AM62" s="696">
        <f>+$AG62</f>
        <v>0</v>
      </c>
      <c r="AN62" s="696">
        <f>+$AH62</f>
        <v>0</v>
      </c>
      <c r="AO62" s="505"/>
      <c r="AP62" s="504"/>
      <c r="AQ62" s="503"/>
      <c r="AR62" s="502"/>
      <c r="AS62" s="501"/>
      <c r="AT62" s="500"/>
      <c r="AU62" s="499"/>
      <c r="AV62" s="499"/>
      <c r="AW62" s="499"/>
      <c r="AX62" s="499"/>
      <c r="AY62" s="499"/>
      <c r="AZ62" s="499"/>
      <c r="BA62" s="498"/>
      <c r="BB62" s="497"/>
      <c r="BC62" s="496"/>
      <c r="BJ62" s="495" t="s">
        <v>355</v>
      </c>
      <c r="BK62" s="494"/>
      <c r="BL62" s="493">
        <f>+BH104</f>
        <v>0</v>
      </c>
    </row>
    <row r="63" spans="1:64" ht="14.65" customHeight="1" thickTop="1" thickBot="1" x14ac:dyDescent="0.2">
      <c r="A63" s="492" t="s">
        <v>28</v>
      </c>
      <c r="B63" s="477"/>
      <c r="C63" s="476"/>
      <c r="D63" s="491"/>
      <c r="E63" s="477"/>
      <c r="F63" s="491"/>
      <c r="G63" s="491"/>
      <c r="H63" s="490"/>
      <c r="I63" s="477"/>
      <c r="J63" s="490"/>
      <c r="K63" s="489">
        <f t="shared" ref="K63:R63" si="70">+K19+K31+K37+K43+K49</f>
        <v>0</v>
      </c>
      <c r="L63" s="489">
        <f t="shared" si="70"/>
        <v>0</v>
      </c>
      <c r="M63" s="488">
        <f t="shared" si="70"/>
        <v>0</v>
      </c>
      <c r="N63" s="488">
        <f t="shared" si="70"/>
        <v>0</v>
      </c>
      <c r="O63" s="695">
        <f t="shared" si="70"/>
        <v>0</v>
      </c>
      <c r="P63" s="695">
        <f t="shared" si="70"/>
        <v>0</v>
      </c>
      <c r="Q63" s="487">
        <f t="shared" si="70"/>
        <v>0</v>
      </c>
      <c r="R63" s="486">
        <f t="shared" si="70"/>
        <v>0</v>
      </c>
      <c r="S63" s="477"/>
      <c r="T63" s="476"/>
      <c r="U63" s="483">
        <f>+U19+U31+U37+U49+U54+U58+U62</f>
        <v>0</v>
      </c>
      <c r="V63" s="482">
        <f>+V19+V31+V37+V49+V54+V58+V62</f>
        <v>0</v>
      </c>
      <c r="W63" s="481">
        <f t="shared" ref="W63:AD63" si="71">+W19+W31+W37+W43+W49+W54+W58+W62</f>
        <v>0</v>
      </c>
      <c r="X63" s="481">
        <f t="shared" si="71"/>
        <v>0</v>
      </c>
      <c r="Y63" s="480">
        <f t="shared" si="71"/>
        <v>0</v>
      </c>
      <c r="Z63" s="480">
        <f t="shared" si="71"/>
        <v>0</v>
      </c>
      <c r="AA63" s="694">
        <f t="shared" si="71"/>
        <v>0</v>
      </c>
      <c r="AB63" s="694">
        <f t="shared" si="71"/>
        <v>0</v>
      </c>
      <c r="AC63" s="479">
        <f t="shared" si="71"/>
        <v>0</v>
      </c>
      <c r="AD63" s="478">
        <f t="shared" si="71"/>
        <v>0</v>
      </c>
      <c r="AE63" s="485"/>
      <c r="AF63" s="484"/>
      <c r="AG63" s="483">
        <f>+AG19+AG31+AG37+AG49+AG54+AG58+AG62</f>
        <v>0</v>
      </c>
      <c r="AH63" s="482">
        <f>+AH19+AH31+AH37+AH49+AH54+AH58+AH62</f>
        <v>0</v>
      </c>
      <c r="AI63" s="481">
        <f t="shared" ref="AI63:AP63" si="72">+AI19+AI31+AI37+AI43+AI49+AI54+AI58+AI62</f>
        <v>0</v>
      </c>
      <c r="AJ63" s="481">
        <f t="shared" si="72"/>
        <v>0</v>
      </c>
      <c r="AK63" s="480">
        <f t="shared" si="72"/>
        <v>0</v>
      </c>
      <c r="AL63" s="480">
        <f t="shared" si="72"/>
        <v>0</v>
      </c>
      <c r="AM63" s="694">
        <f t="shared" si="72"/>
        <v>0</v>
      </c>
      <c r="AN63" s="694">
        <f t="shared" si="72"/>
        <v>0</v>
      </c>
      <c r="AO63" s="479">
        <f t="shared" si="72"/>
        <v>0</v>
      </c>
      <c r="AP63" s="478">
        <f t="shared" si="72"/>
        <v>0</v>
      </c>
      <c r="AQ63" s="477"/>
      <c r="AR63" s="476"/>
      <c r="AS63" s="475">
        <f t="shared" ref="AS63:BB63" si="73">+AS19+AS31+AS37+AS44+AS49</f>
        <v>0</v>
      </c>
      <c r="AT63" s="474">
        <f t="shared" si="73"/>
        <v>0</v>
      </c>
      <c r="AU63" s="473">
        <f t="shared" si="73"/>
        <v>0</v>
      </c>
      <c r="AV63" s="473">
        <f t="shared" si="73"/>
        <v>0</v>
      </c>
      <c r="AW63" s="473">
        <f t="shared" si="73"/>
        <v>0</v>
      </c>
      <c r="AX63" s="473">
        <f t="shared" si="73"/>
        <v>0</v>
      </c>
      <c r="AY63" s="473">
        <f t="shared" si="73"/>
        <v>0</v>
      </c>
      <c r="AZ63" s="473">
        <f t="shared" si="73"/>
        <v>0</v>
      </c>
      <c r="BA63" s="472">
        <f t="shared" si="73"/>
        <v>0</v>
      </c>
      <c r="BB63" s="471">
        <f t="shared" si="73"/>
        <v>0</v>
      </c>
      <c r="BC63" s="470"/>
      <c r="BJ63" s="469" t="s">
        <v>354</v>
      </c>
      <c r="BK63" s="468"/>
      <c r="BL63" s="467">
        <f>+BH105</f>
        <v>0</v>
      </c>
    </row>
    <row r="64" spans="1:64" ht="14.65" customHeight="1" thickTop="1" thickBot="1" x14ac:dyDescent="0.2">
      <c r="A64" s="466" t="s">
        <v>130</v>
      </c>
      <c r="B64" s="465">
        <f>MAX(U63:V63)</f>
        <v>0</v>
      </c>
      <c r="C64" s="464" t="s">
        <v>131</v>
      </c>
      <c r="D64" s="462"/>
      <c r="E64" s="169"/>
      <c r="F64" s="169"/>
      <c r="G64" s="169"/>
      <c r="H64" s="169" t="s">
        <v>360</v>
      </c>
      <c r="I64" s="462"/>
      <c r="J64" s="462"/>
      <c r="K64" s="462"/>
      <c r="L64" s="462"/>
      <c r="M64" s="462"/>
      <c r="N64" s="462"/>
      <c r="O64" s="462"/>
      <c r="P64" s="462"/>
      <c r="Q64" s="462"/>
      <c r="R64" s="462"/>
      <c r="S64" s="462"/>
      <c r="T64" s="462"/>
      <c r="U64" s="462"/>
      <c r="V64" s="462"/>
      <c r="W64" s="462"/>
      <c r="X64" s="462"/>
      <c r="Y64" s="462"/>
      <c r="Z64" s="462"/>
      <c r="AA64" s="462"/>
      <c r="AB64" s="462"/>
      <c r="AC64" s="462"/>
      <c r="AD64" s="462"/>
      <c r="AE64" s="462"/>
      <c r="AF64" s="462"/>
      <c r="AG64" s="463"/>
      <c r="AH64" s="463"/>
      <c r="AI64" s="463"/>
      <c r="AJ64" s="463"/>
      <c r="AK64" s="463"/>
      <c r="AL64" s="463"/>
      <c r="AM64" s="463"/>
      <c r="AN64" s="463"/>
      <c r="AO64" s="463"/>
      <c r="AP64" s="463"/>
      <c r="AQ64" s="463"/>
      <c r="AR64" s="463"/>
      <c r="AS64" s="462"/>
      <c r="AT64" s="462"/>
      <c r="AU64" s="462"/>
      <c r="AV64" s="462"/>
      <c r="AW64" s="462"/>
      <c r="AX64" s="462"/>
      <c r="AY64" s="462"/>
      <c r="AZ64" s="462"/>
      <c r="BA64" s="462"/>
      <c r="BB64" s="462"/>
      <c r="BC64" s="461"/>
      <c r="BJ64" s="1082" t="s">
        <v>108</v>
      </c>
      <c r="BK64" s="1083"/>
      <c r="BL64" s="460">
        <f>SUM(BL62:BL63)</f>
        <v>0</v>
      </c>
    </row>
    <row r="65" spans="1:64" ht="14.65" customHeight="1" x14ac:dyDescent="0.15">
      <c r="A65" s="427" t="s">
        <v>359</v>
      </c>
      <c r="B65" s="459"/>
      <c r="C65" s="257"/>
      <c r="D65" s="258"/>
      <c r="E65" s="4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457"/>
      <c r="AF65" s="457"/>
      <c r="AG65" s="457"/>
      <c r="AH65" s="457"/>
      <c r="AI65" s="457"/>
      <c r="AJ65" s="457"/>
      <c r="AK65" s="457"/>
      <c r="AL65" s="457"/>
      <c r="AM65" s="258"/>
      <c r="AN65" s="258"/>
      <c r="AO65" s="258"/>
      <c r="AP65" s="258"/>
      <c r="AQ65" s="258"/>
      <c r="AR65" s="258"/>
      <c r="AS65" s="258"/>
    </row>
    <row r="66" spans="1:64" ht="14.65" customHeight="1" x14ac:dyDescent="0.15">
      <c r="A66" s="427" t="s">
        <v>358</v>
      </c>
      <c r="B66" s="459"/>
      <c r="C66" s="257"/>
      <c r="D66" s="258"/>
      <c r="E66" s="4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457"/>
      <c r="AF66" s="457"/>
      <c r="AG66" s="457"/>
      <c r="AH66" s="457"/>
      <c r="AI66" s="457"/>
      <c r="AJ66" s="457"/>
      <c r="AK66" s="457"/>
      <c r="AL66" s="457"/>
      <c r="AM66" s="258"/>
      <c r="AN66" s="258"/>
      <c r="AO66" s="258"/>
      <c r="AP66" s="258"/>
      <c r="AQ66" s="258"/>
      <c r="AR66" s="258"/>
      <c r="AS66" s="258"/>
    </row>
    <row r="67" spans="1:64" ht="14.65" customHeight="1" x14ac:dyDescent="0.15">
      <c r="A67" s="427" t="s">
        <v>357</v>
      </c>
      <c r="B67" s="459"/>
      <c r="C67" s="257"/>
      <c r="D67" s="258"/>
      <c r="E67" s="458"/>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457"/>
      <c r="AF67" s="457"/>
      <c r="AG67" s="457"/>
      <c r="AH67" s="457"/>
      <c r="AI67" s="457"/>
      <c r="AJ67" s="457"/>
      <c r="AK67" s="457"/>
      <c r="AL67" s="457"/>
      <c r="AM67" s="258"/>
      <c r="AN67" s="258"/>
      <c r="AO67" s="258"/>
      <c r="AP67" s="258"/>
      <c r="AQ67" s="258"/>
      <c r="AR67" s="258"/>
      <c r="AS67" s="258"/>
    </row>
    <row r="68" spans="1:64" ht="14.65" customHeight="1" x14ac:dyDescent="0.15">
      <c r="A68" s="427" t="s">
        <v>356</v>
      </c>
      <c r="B68" s="459"/>
      <c r="C68" s="257"/>
      <c r="D68" s="258"/>
      <c r="E68" s="4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457"/>
      <c r="AF68" s="457"/>
      <c r="AG68" s="457"/>
      <c r="AH68" s="457"/>
      <c r="AI68" s="457"/>
      <c r="AJ68" s="457"/>
      <c r="AK68" s="457"/>
      <c r="AL68" s="457"/>
      <c r="AM68" s="258"/>
      <c r="AN68" s="258"/>
      <c r="AO68" s="258"/>
      <c r="AP68" s="258"/>
      <c r="AQ68" s="258"/>
      <c r="AR68" s="258"/>
      <c r="AS68" s="258"/>
    </row>
    <row r="69" spans="1:64" ht="14.65" customHeight="1" thickBot="1" x14ac:dyDescent="0.2">
      <c r="A69" s="256" t="s">
        <v>132</v>
      </c>
    </row>
    <row r="70" spans="1:64" ht="14.65" customHeight="1" thickBot="1" x14ac:dyDescent="0.2">
      <c r="A70" s="1054"/>
      <c r="B70" s="1055"/>
      <c r="C70" s="1056"/>
      <c r="D70" s="1062" t="str">
        <f>+E5</f>
        <v>教室等・廊下・便所</v>
      </c>
      <c r="E70" s="1063"/>
      <c r="F70" s="1063"/>
      <c r="G70" s="1063"/>
      <c r="H70" s="1063"/>
      <c r="I70" s="1063"/>
      <c r="J70" s="1063"/>
      <c r="K70" s="1063"/>
      <c r="L70" s="1063"/>
      <c r="M70" s="1063"/>
      <c r="N70" s="1063"/>
      <c r="O70" s="1063"/>
      <c r="P70" s="1063"/>
      <c r="Q70" s="1064"/>
      <c r="R70" s="1065" t="str">
        <f>+M5</f>
        <v>管理諸室</v>
      </c>
      <c r="S70" s="1066"/>
      <c r="T70" s="1066"/>
      <c r="U70" s="1066"/>
      <c r="V70" s="1066"/>
      <c r="W70" s="1066"/>
      <c r="X70" s="1066"/>
      <c r="Y70" s="1066"/>
      <c r="Z70" s="1066"/>
      <c r="AA70" s="1066"/>
      <c r="AB70" s="1066"/>
      <c r="AC70" s="1066"/>
      <c r="AD70" s="1066"/>
      <c r="AE70" s="1067"/>
      <c r="AF70" s="1199" t="str">
        <f>+AA5</f>
        <v>屋内運動場</v>
      </c>
      <c r="AG70" s="1200"/>
      <c r="AH70" s="1200"/>
      <c r="AI70" s="1200"/>
      <c r="AJ70" s="1200"/>
      <c r="AK70" s="1200"/>
      <c r="AL70" s="1200"/>
      <c r="AM70" s="1200"/>
      <c r="AN70" s="1200"/>
      <c r="AO70" s="1200"/>
      <c r="AP70" s="1200"/>
      <c r="AQ70" s="1200"/>
      <c r="AR70" s="1200"/>
      <c r="AS70" s="1201"/>
      <c r="AT70" s="1068" t="str">
        <f>+Q5</f>
        <v>給食室</v>
      </c>
      <c r="AU70" s="1069"/>
      <c r="AV70" s="1069"/>
      <c r="AW70" s="1069"/>
      <c r="AX70" s="1069"/>
      <c r="AY70" s="1069"/>
      <c r="AZ70" s="1069"/>
      <c r="BA70" s="1069"/>
      <c r="BB70" s="1069"/>
      <c r="BC70" s="1069"/>
      <c r="BD70" s="1069"/>
      <c r="BE70" s="1069"/>
      <c r="BF70" s="1069"/>
      <c r="BG70" s="1070"/>
      <c r="BH70" s="1071" t="s">
        <v>28</v>
      </c>
      <c r="BI70" s="1056"/>
      <c r="BJ70" s="1071" t="s">
        <v>120</v>
      </c>
      <c r="BK70" s="1055"/>
      <c r="BL70" s="1056"/>
    </row>
    <row r="71" spans="1:64" ht="14.65" customHeight="1" thickTop="1" x14ac:dyDescent="0.15">
      <c r="A71" s="1057"/>
      <c r="B71" s="1058"/>
      <c r="C71" s="1059"/>
      <c r="D71" s="1084" t="s">
        <v>355</v>
      </c>
      <c r="E71" s="1084"/>
      <c r="F71" s="1084"/>
      <c r="G71" s="1085"/>
      <c r="H71" s="1086" t="s">
        <v>354</v>
      </c>
      <c r="I71" s="1087"/>
      <c r="J71" s="1087"/>
      <c r="K71" s="1088"/>
      <c r="L71" s="1086" t="s">
        <v>330</v>
      </c>
      <c r="M71" s="1087"/>
      <c r="N71" s="1087"/>
      <c r="O71" s="1088"/>
      <c r="P71" s="1089" t="s">
        <v>108</v>
      </c>
      <c r="Q71" s="1090"/>
      <c r="R71" s="1047" t="s">
        <v>355</v>
      </c>
      <c r="S71" s="1048"/>
      <c r="T71" s="1048"/>
      <c r="U71" s="1049"/>
      <c r="V71" s="1047" t="s">
        <v>354</v>
      </c>
      <c r="W71" s="1048"/>
      <c r="X71" s="1048"/>
      <c r="Y71" s="1049"/>
      <c r="Z71" s="1047" t="s">
        <v>330</v>
      </c>
      <c r="AA71" s="1048"/>
      <c r="AB71" s="1048"/>
      <c r="AC71" s="1049"/>
      <c r="AD71" s="1050" t="s">
        <v>108</v>
      </c>
      <c r="AE71" s="1051"/>
      <c r="AF71" s="1175" t="s">
        <v>355</v>
      </c>
      <c r="AG71" s="1176"/>
      <c r="AH71" s="1176"/>
      <c r="AI71" s="1177"/>
      <c r="AJ71" s="1175" t="s">
        <v>354</v>
      </c>
      <c r="AK71" s="1176"/>
      <c r="AL71" s="1176"/>
      <c r="AM71" s="1177"/>
      <c r="AN71" s="1175" t="s">
        <v>330</v>
      </c>
      <c r="AO71" s="1176"/>
      <c r="AP71" s="1176"/>
      <c r="AQ71" s="1177"/>
      <c r="AR71" s="1178" t="s">
        <v>108</v>
      </c>
      <c r="AS71" s="1179"/>
      <c r="AT71" s="1093" t="s">
        <v>355</v>
      </c>
      <c r="AU71" s="1094"/>
      <c r="AV71" s="1094"/>
      <c r="AW71" s="1095"/>
      <c r="AX71" s="1096" t="s">
        <v>354</v>
      </c>
      <c r="AY71" s="1097"/>
      <c r="AZ71" s="1097"/>
      <c r="BA71" s="1098"/>
      <c r="BB71" s="1096" t="s">
        <v>330</v>
      </c>
      <c r="BC71" s="1097"/>
      <c r="BD71" s="1097"/>
      <c r="BE71" s="1098"/>
      <c r="BF71" s="1074" t="s">
        <v>108</v>
      </c>
      <c r="BG71" s="1075"/>
      <c r="BH71" s="1072"/>
      <c r="BI71" s="1059"/>
      <c r="BJ71" s="1072"/>
      <c r="BK71" s="1058"/>
      <c r="BL71" s="1059"/>
    </row>
    <row r="72" spans="1:64" ht="14.65" customHeight="1" thickBot="1" x14ac:dyDescent="0.2">
      <c r="A72" s="971"/>
      <c r="B72" s="1060"/>
      <c r="C72" s="1061"/>
      <c r="D72" s="456" t="s">
        <v>134</v>
      </c>
      <c r="E72" s="453" t="s">
        <v>135</v>
      </c>
      <c r="F72" s="453" t="s">
        <v>136</v>
      </c>
      <c r="G72" s="455" t="s">
        <v>137</v>
      </c>
      <c r="H72" s="453" t="s">
        <v>138</v>
      </c>
      <c r="I72" s="453" t="s">
        <v>139</v>
      </c>
      <c r="J72" s="453" t="s">
        <v>140</v>
      </c>
      <c r="K72" s="455" t="s">
        <v>141</v>
      </c>
      <c r="L72" s="454" t="s">
        <v>142</v>
      </c>
      <c r="M72" s="453" t="s">
        <v>143</v>
      </c>
      <c r="N72" s="453" t="s">
        <v>144</v>
      </c>
      <c r="O72" s="453" t="s">
        <v>145</v>
      </c>
      <c r="P72" s="1091"/>
      <c r="Q72" s="1092"/>
      <c r="R72" s="451" t="s">
        <v>134</v>
      </c>
      <c r="S72" s="450" t="s">
        <v>135</v>
      </c>
      <c r="T72" s="450" t="s">
        <v>136</v>
      </c>
      <c r="U72" s="452" t="s">
        <v>137</v>
      </c>
      <c r="V72" s="450" t="s">
        <v>138</v>
      </c>
      <c r="W72" s="450" t="s">
        <v>139</v>
      </c>
      <c r="X72" s="450" t="s">
        <v>140</v>
      </c>
      <c r="Y72" s="452" t="s">
        <v>141</v>
      </c>
      <c r="Z72" s="451" t="s">
        <v>142</v>
      </c>
      <c r="AA72" s="450" t="s">
        <v>143</v>
      </c>
      <c r="AB72" s="450" t="s">
        <v>144</v>
      </c>
      <c r="AC72" s="450" t="s">
        <v>145</v>
      </c>
      <c r="AD72" s="1052"/>
      <c r="AE72" s="1053"/>
      <c r="AF72" s="692" t="s">
        <v>134</v>
      </c>
      <c r="AG72" s="691" t="s">
        <v>135</v>
      </c>
      <c r="AH72" s="691" t="s">
        <v>136</v>
      </c>
      <c r="AI72" s="693" t="s">
        <v>137</v>
      </c>
      <c r="AJ72" s="691" t="s">
        <v>138</v>
      </c>
      <c r="AK72" s="691" t="s">
        <v>139</v>
      </c>
      <c r="AL72" s="691" t="s">
        <v>140</v>
      </c>
      <c r="AM72" s="693" t="s">
        <v>141</v>
      </c>
      <c r="AN72" s="692" t="s">
        <v>142</v>
      </c>
      <c r="AO72" s="691" t="s">
        <v>143</v>
      </c>
      <c r="AP72" s="691" t="s">
        <v>144</v>
      </c>
      <c r="AQ72" s="691" t="s">
        <v>145</v>
      </c>
      <c r="AR72" s="1180"/>
      <c r="AS72" s="1181"/>
      <c r="AT72" s="448" t="s">
        <v>134</v>
      </c>
      <c r="AU72" s="447" t="s">
        <v>135</v>
      </c>
      <c r="AV72" s="447" t="s">
        <v>136</v>
      </c>
      <c r="AW72" s="449" t="s">
        <v>137</v>
      </c>
      <c r="AX72" s="447" t="s">
        <v>138</v>
      </c>
      <c r="AY72" s="447" t="s">
        <v>139</v>
      </c>
      <c r="AZ72" s="447" t="s">
        <v>140</v>
      </c>
      <c r="BA72" s="449" t="s">
        <v>141</v>
      </c>
      <c r="BB72" s="448" t="s">
        <v>142</v>
      </c>
      <c r="BC72" s="447" t="s">
        <v>143</v>
      </c>
      <c r="BD72" s="447" t="s">
        <v>144</v>
      </c>
      <c r="BE72" s="447" t="s">
        <v>145</v>
      </c>
      <c r="BF72" s="1076"/>
      <c r="BG72" s="1077"/>
      <c r="BH72" s="1073"/>
      <c r="BI72" s="1061"/>
      <c r="BJ72" s="1073"/>
      <c r="BK72" s="1060"/>
      <c r="BL72" s="1061"/>
    </row>
    <row r="73" spans="1:64" ht="14.65" customHeight="1" thickTop="1" x14ac:dyDescent="0.15">
      <c r="A73" s="1043" t="s">
        <v>353</v>
      </c>
      <c r="B73" s="289" t="s">
        <v>122</v>
      </c>
      <c r="C73" s="303" t="s">
        <v>392</v>
      </c>
      <c r="D73" s="1044"/>
      <c r="E73" s="1045"/>
      <c r="F73" s="1045"/>
      <c r="G73" s="1046"/>
      <c r="H73" s="446"/>
      <c r="I73" s="446"/>
      <c r="J73" s="446"/>
      <c r="K73" s="445"/>
      <c r="L73" s="444"/>
      <c r="M73" s="443"/>
      <c r="N73" s="443"/>
      <c r="O73" s="443"/>
      <c r="P73" s="442"/>
      <c r="Q73" s="441"/>
      <c r="R73" s="1044"/>
      <c r="S73" s="1045"/>
      <c r="T73" s="1045"/>
      <c r="U73" s="1046"/>
      <c r="V73" s="446"/>
      <c r="W73" s="446"/>
      <c r="X73" s="446"/>
      <c r="Y73" s="445"/>
      <c r="Z73" s="444"/>
      <c r="AA73" s="443"/>
      <c r="AB73" s="443"/>
      <c r="AC73" s="443"/>
      <c r="AD73" s="442"/>
      <c r="AE73" s="441"/>
      <c r="AF73" s="1044"/>
      <c r="AG73" s="1045"/>
      <c r="AH73" s="1045"/>
      <c r="AI73" s="1046"/>
      <c r="AJ73" s="446"/>
      <c r="AK73" s="446"/>
      <c r="AL73" s="446"/>
      <c r="AM73" s="445"/>
      <c r="AN73" s="444"/>
      <c r="AO73" s="443"/>
      <c r="AP73" s="443"/>
      <c r="AQ73" s="443"/>
      <c r="AR73" s="442"/>
      <c r="AS73" s="441"/>
      <c r="AT73" s="1044"/>
      <c r="AU73" s="1045"/>
      <c r="AV73" s="1045"/>
      <c r="AW73" s="1046"/>
      <c r="AX73" s="446"/>
      <c r="AY73" s="446"/>
      <c r="AZ73" s="446"/>
      <c r="BA73" s="445"/>
      <c r="BB73" s="444"/>
      <c r="BC73" s="443"/>
      <c r="BD73" s="443"/>
      <c r="BE73" s="443"/>
      <c r="BF73" s="442"/>
      <c r="BG73" s="441"/>
      <c r="BH73" s="442"/>
      <c r="BI73" s="441"/>
      <c r="BJ73" s="1031" t="s">
        <v>352</v>
      </c>
      <c r="BK73" s="1032"/>
      <c r="BL73" s="1033"/>
    </row>
    <row r="74" spans="1:64" ht="14.65" customHeight="1" x14ac:dyDescent="0.15">
      <c r="A74" s="1006"/>
      <c r="B74" s="440" t="s">
        <v>123</v>
      </c>
      <c r="C74" s="370" t="s">
        <v>392</v>
      </c>
      <c r="D74" s="1034"/>
      <c r="E74" s="1035"/>
      <c r="F74" s="1035"/>
      <c r="G74" s="1036"/>
      <c r="H74" s="1037"/>
      <c r="I74" s="1038"/>
      <c r="J74" s="1038"/>
      <c r="K74" s="1039"/>
      <c r="L74" s="439"/>
      <c r="M74" s="438"/>
      <c r="N74" s="438"/>
      <c r="O74" s="438"/>
      <c r="P74" s="336"/>
      <c r="Q74" s="335"/>
      <c r="R74" s="1034"/>
      <c r="S74" s="1035"/>
      <c r="T74" s="1035"/>
      <c r="U74" s="1036"/>
      <c r="V74" s="1037"/>
      <c r="W74" s="1038"/>
      <c r="X74" s="1038"/>
      <c r="Y74" s="1039"/>
      <c r="Z74" s="439"/>
      <c r="AA74" s="438"/>
      <c r="AB74" s="438"/>
      <c r="AC74" s="438"/>
      <c r="AD74" s="336"/>
      <c r="AE74" s="335"/>
      <c r="AF74" s="1034"/>
      <c r="AG74" s="1035"/>
      <c r="AH74" s="1035"/>
      <c r="AI74" s="1036"/>
      <c r="AJ74" s="1037"/>
      <c r="AK74" s="1038"/>
      <c r="AL74" s="1038"/>
      <c r="AM74" s="1039"/>
      <c r="AN74" s="439"/>
      <c r="AO74" s="438"/>
      <c r="AP74" s="438"/>
      <c r="AQ74" s="438"/>
      <c r="AR74" s="336"/>
      <c r="AS74" s="335"/>
      <c r="AT74" s="1034"/>
      <c r="AU74" s="1035"/>
      <c r="AV74" s="1035"/>
      <c r="AW74" s="1036"/>
      <c r="AX74" s="1037"/>
      <c r="AY74" s="1038"/>
      <c r="AZ74" s="1038"/>
      <c r="BA74" s="1039"/>
      <c r="BB74" s="439"/>
      <c r="BC74" s="438"/>
      <c r="BD74" s="438"/>
      <c r="BE74" s="438"/>
      <c r="BF74" s="336"/>
      <c r="BG74" s="335"/>
      <c r="BH74" s="336"/>
      <c r="BI74" s="335"/>
      <c r="BJ74" s="1040" t="s">
        <v>350</v>
      </c>
      <c r="BK74" s="1041"/>
      <c r="BL74" s="1042"/>
    </row>
    <row r="75" spans="1:64" ht="14.65" customHeight="1" x14ac:dyDescent="0.15">
      <c r="A75" s="999" t="s">
        <v>146</v>
      </c>
      <c r="B75" s="437" t="s">
        <v>349</v>
      </c>
      <c r="C75" s="364" t="s">
        <v>348</v>
      </c>
      <c r="D75" s="436">
        <v>17</v>
      </c>
      <c r="E75" s="435">
        <v>16</v>
      </c>
      <c r="F75" s="435">
        <v>5</v>
      </c>
      <c r="G75" s="434">
        <v>18</v>
      </c>
      <c r="H75" s="435">
        <v>15</v>
      </c>
      <c r="I75" s="435">
        <v>16</v>
      </c>
      <c r="J75" s="435">
        <v>20</v>
      </c>
      <c r="K75" s="434">
        <v>16</v>
      </c>
      <c r="L75" s="432"/>
      <c r="M75" s="431"/>
      <c r="N75" s="431"/>
      <c r="O75" s="431"/>
      <c r="P75" s="430"/>
      <c r="Q75" s="429"/>
      <c r="R75" s="436">
        <v>17</v>
      </c>
      <c r="S75" s="435">
        <v>20</v>
      </c>
      <c r="T75" s="435">
        <v>23</v>
      </c>
      <c r="U75" s="434">
        <v>18</v>
      </c>
      <c r="V75" s="435">
        <v>19</v>
      </c>
      <c r="W75" s="435">
        <v>18</v>
      </c>
      <c r="X75" s="435">
        <v>20</v>
      </c>
      <c r="Y75" s="434">
        <v>18</v>
      </c>
      <c r="Z75" s="432"/>
      <c r="AA75" s="431"/>
      <c r="AB75" s="431"/>
      <c r="AC75" s="431"/>
      <c r="AD75" s="430"/>
      <c r="AE75" s="429"/>
      <c r="AF75" s="436">
        <v>17</v>
      </c>
      <c r="AG75" s="435">
        <v>20</v>
      </c>
      <c r="AH75" s="435">
        <v>23</v>
      </c>
      <c r="AI75" s="434">
        <v>18</v>
      </c>
      <c r="AJ75" s="435">
        <v>19</v>
      </c>
      <c r="AK75" s="435">
        <v>18</v>
      </c>
      <c r="AL75" s="435">
        <v>20</v>
      </c>
      <c r="AM75" s="434">
        <v>18</v>
      </c>
      <c r="AN75" s="432"/>
      <c r="AO75" s="431"/>
      <c r="AP75" s="431"/>
      <c r="AQ75" s="431"/>
      <c r="AR75" s="430"/>
      <c r="AS75" s="429"/>
      <c r="AT75" s="436">
        <v>17</v>
      </c>
      <c r="AU75" s="435">
        <v>16</v>
      </c>
      <c r="AV75" s="435">
        <v>5</v>
      </c>
      <c r="AW75" s="434">
        <v>18</v>
      </c>
      <c r="AX75" s="435">
        <v>15</v>
      </c>
      <c r="AY75" s="435">
        <v>16</v>
      </c>
      <c r="AZ75" s="435">
        <v>20</v>
      </c>
      <c r="BA75" s="434">
        <v>16</v>
      </c>
      <c r="BB75" s="432"/>
      <c r="BC75" s="431"/>
      <c r="BD75" s="431"/>
      <c r="BE75" s="431"/>
      <c r="BF75" s="430"/>
      <c r="BG75" s="429"/>
      <c r="BH75" s="430"/>
      <c r="BI75" s="429"/>
      <c r="BJ75" s="428"/>
      <c r="BK75" s="427"/>
      <c r="BL75" s="426"/>
    </row>
    <row r="76" spans="1:64" ht="14.65" customHeight="1" x14ac:dyDescent="0.15">
      <c r="A76" s="1026"/>
      <c r="B76" s="433" t="s">
        <v>347</v>
      </c>
      <c r="C76" s="370" t="s">
        <v>346</v>
      </c>
      <c r="D76" s="1028">
        <v>7</v>
      </c>
      <c r="E76" s="1029"/>
      <c r="F76" s="1029"/>
      <c r="G76" s="1030"/>
      <c r="H76" s="1028">
        <v>7</v>
      </c>
      <c r="I76" s="1029"/>
      <c r="J76" s="1029"/>
      <c r="K76" s="1030"/>
      <c r="L76" s="432"/>
      <c r="M76" s="431"/>
      <c r="N76" s="431"/>
      <c r="O76" s="431"/>
      <c r="P76" s="430"/>
      <c r="Q76" s="429"/>
      <c r="R76" s="1028">
        <v>10</v>
      </c>
      <c r="S76" s="1029"/>
      <c r="T76" s="1029"/>
      <c r="U76" s="1030"/>
      <c r="V76" s="1028">
        <v>10</v>
      </c>
      <c r="W76" s="1029"/>
      <c r="X76" s="1029"/>
      <c r="Y76" s="1030"/>
      <c r="Z76" s="432"/>
      <c r="AA76" s="431"/>
      <c r="AB76" s="431"/>
      <c r="AC76" s="431"/>
      <c r="AD76" s="430"/>
      <c r="AE76" s="429"/>
      <c r="AF76" s="1028">
        <v>1</v>
      </c>
      <c r="AG76" s="1029"/>
      <c r="AH76" s="1029"/>
      <c r="AI76" s="1030"/>
      <c r="AJ76" s="1028">
        <v>1</v>
      </c>
      <c r="AK76" s="1029"/>
      <c r="AL76" s="1029"/>
      <c r="AM76" s="1030"/>
      <c r="AN76" s="432"/>
      <c r="AO76" s="431"/>
      <c r="AP76" s="431"/>
      <c r="AQ76" s="431"/>
      <c r="AR76" s="430"/>
      <c r="AS76" s="429"/>
      <c r="AT76" s="1028">
        <v>8.5</v>
      </c>
      <c r="AU76" s="1029"/>
      <c r="AV76" s="1029"/>
      <c r="AW76" s="1030"/>
      <c r="AX76" s="1028">
        <v>8.5</v>
      </c>
      <c r="AY76" s="1029"/>
      <c r="AZ76" s="1029"/>
      <c r="BA76" s="1030"/>
      <c r="BB76" s="432"/>
      <c r="BC76" s="431"/>
      <c r="BD76" s="431"/>
      <c r="BE76" s="431"/>
      <c r="BF76" s="430"/>
      <c r="BG76" s="429"/>
      <c r="BH76" s="430"/>
      <c r="BI76" s="429"/>
      <c r="BJ76" s="428"/>
      <c r="BK76" s="427"/>
      <c r="BL76" s="426"/>
    </row>
    <row r="77" spans="1:64" ht="14.65" customHeight="1" x14ac:dyDescent="0.15">
      <c r="A77" s="1026"/>
      <c r="B77" s="1002" t="s">
        <v>122</v>
      </c>
      <c r="C77" s="364" t="s">
        <v>133</v>
      </c>
      <c r="D77" s="360"/>
      <c r="E77" s="405">
        <f>+E75*$D$76</f>
        <v>112</v>
      </c>
      <c r="F77" s="405">
        <f>+F75*$D$76</f>
        <v>35</v>
      </c>
      <c r="G77" s="404">
        <f>+G75*$D$76</f>
        <v>126</v>
      </c>
      <c r="H77" s="359"/>
      <c r="I77" s="359"/>
      <c r="J77" s="359"/>
      <c r="K77" s="358"/>
      <c r="L77" s="359"/>
      <c r="M77" s="359"/>
      <c r="N77" s="359"/>
      <c r="O77" s="359"/>
      <c r="P77" s="356">
        <f>SUM(D77:O77)</f>
        <v>273</v>
      </c>
      <c r="Q77" s="1004">
        <f>+SUM(P77:P78)</f>
        <v>392</v>
      </c>
      <c r="R77" s="360"/>
      <c r="S77" s="405">
        <f>+S75*$R$76</f>
        <v>200</v>
      </c>
      <c r="T77" s="405">
        <f>+T75*$R$76</f>
        <v>230</v>
      </c>
      <c r="U77" s="404">
        <f>+U75*$R$76</f>
        <v>180</v>
      </c>
      <c r="V77" s="359"/>
      <c r="W77" s="359"/>
      <c r="X77" s="359"/>
      <c r="Y77" s="358"/>
      <c r="Z77" s="359"/>
      <c r="AA77" s="359"/>
      <c r="AB77" s="359"/>
      <c r="AC77" s="359"/>
      <c r="AD77" s="356">
        <f>SUM(R77:AC77)</f>
        <v>610</v>
      </c>
      <c r="AE77" s="1004">
        <f>+SUM(AD77:AD78)</f>
        <v>780</v>
      </c>
      <c r="AF77" s="360"/>
      <c r="AG77" s="405">
        <f>+AG75*$AF$76</f>
        <v>20</v>
      </c>
      <c r="AH77" s="405">
        <f>+AH75*$AF$76</f>
        <v>23</v>
      </c>
      <c r="AI77" s="404">
        <f>+AI75*$AF$76</f>
        <v>18</v>
      </c>
      <c r="AJ77" s="359"/>
      <c r="AK77" s="359"/>
      <c r="AL77" s="359"/>
      <c r="AM77" s="358"/>
      <c r="AN77" s="359"/>
      <c r="AO77" s="359"/>
      <c r="AP77" s="359"/>
      <c r="AQ77" s="359"/>
      <c r="AR77" s="356">
        <f>SUM(AF77:AQ77)</f>
        <v>61</v>
      </c>
      <c r="AS77" s="1004">
        <f>+SUM(AR77:AR78)</f>
        <v>78</v>
      </c>
      <c r="AT77" s="360"/>
      <c r="AU77" s="405">
        <f>+AU75*$AT$76</f>
        <v>136</v>
      </c>
      <c r="AV77" s="405">
        <f>+AV75*$AT$76</f>
        <v>42.5</v>
      </c>
      <c r="AW77" s="404">
        <f>+AW75*$AT$76</f>
        <v>153</v>
      </c>
      <c r="AX77" s="359"/>
      <c r="AY77" s="359"/>
      <c r="AZ77" s="359"/>
      <c r="BA77" s="358"/>
      <c r="BB77" s="359"/>
      <c r="BC77" s="359"/>
      <c r="BD77" s="359"/>
      <c r="BE77" s="359"/>
      <c r="BF77" s="356">
        <f>SUM(AT77:BE77)</f>
        <v>331.5</v>
      </c>
      <c r="BG77" s="1004">
        <f>+SUM(BF77:BF78)</f>
        <v>476</v>
      </c>
      <c r="BH77" s="399"/>
      <c r="BI77" s="1017"/>
      <c r="BJ77" s="170"/>
      <c r="BK77" s="384"/>
      <c r="BL77" s="364"/>
    </row>
    <row r="78" spans="1:64" ht="14.65" customHeight="1" x14ac:dyDescent="0.15">
      <c r="A78" s="1026"/>
      <c r="B78" s="1003"/>
      <c r="C78" s="285" t="s">
        <v>147</v>
      </c>
      <c r="D78" s="398">
        <f>+D75*D76</f>
        <v>119</v>
      </c>
      <c r="E78" s="329"/>
      <c r="F78" s="329"/>
      <c r="G78" s="352"/>
      <c r="H78" s="329"/>
      <c r="I78" s="329"/>
      <c r="J78" s="329"/>
      <c r="K78" s="352"/>
      <c r="L78" s="329"/>
      <c r="M78" s="329"/>
      <c r="N78" s="329"/>
      <c r="O78" s="329"/>
      <c r="P78" s="350">
        <f>SUM(D78:O78)</f>
        <v>119</v>
      </c>
      <c r="Q78" s="1005"/>
      <c r="R78" s="398">
        <f>+R75*R76</f>
        <v>170</v>
      </c>
      <c r="S78" s="329"/>
      <c r="T78" s="329"/>
      <c r="U78" s="352"/>
      <c r="V78" s="329"/>
      <c r="W78" s="329"/>
      <c r="X78" s="329"/>
      <c r="Y78" s="352"/>
      <c r="Z78" s="329"/>
      <c r="AA78" s="329"/>
      <c r="AB78" s="329"/>
      <c r="AC78" s="329"/>
      <c r="AD78" s="350">
        <f>SUM(R78:AC78)</f>
        <v>170</v>
      </c>
      <c r="AE78" s="1005"/>
      <c r="AF78" s="398">
        <f>+AF75*AF76</f>
        <v>17</v>
      </c>
      <c r="AG78" s="329"/>
      <c r="AH78" s="329"/>
      <c r="AI78" s="352"/>
      <c r="AJ78" s="329"/>
      <c r="AK78" s="329"/>
      <c r="AL78" s="329"/>
      <c r="AM78" s="352"/>
      <c r="AN78" s="329"/>
      <c r="AO78" s="329"/>
      <c r="AP78" s="329"/>
      <c r="AQ78" s="329"/>
      <c r="AR78" s="350">
        <f>SUM(AF78:AQ78)</f>
        <v>17</v>
      </c>
      <c r="AS78" s="1005"/>
      <c r="AT78" s="398">
        <f>+AT75*AT76</f>
        <v>144.5</v>
      </c>
      <c r="AU78" s="329"/>
      <c r="AV78" s="329"/>
      <c r="AW78" s="352"/>
      <c r="AX78" s="329"/>
      <c r="AY78" s="329"/>
      <c r="AZ78" s="329"/>
      <c r="BA78" s="352"/>
      <c r="BB78" s="329"/>
      <c r="BC78" s="329"/>
      <c r="BD78" s="329"/>
      <c r="BE78" s="329"/>
      <c r="BF78" s="350">
        <f>SUM(AT78:BE78)</f>
        <v>144.5</v>
      </c>
      <c r="BG78" s="1005"/>
      <c r="BH78" s="396"/>
      <c r="BI78" s="1018"/>
      <c r="BJ78" s="349"/>
      <c r="BK78" s="269"/>
      <c r="BL78" s="272"/>
    </row>
    <row r="79" spans="1:64" ht="14.65" customHeight="1" x14ac:dyDescent="0.15">
      <c r="A79" s="1027"/>
      <c r="B79" s="381" t="s">
        <v>123</v>
      </c>
      <c r="C79" s="338" t="s">
        <v>147</v>
      </c>
      <c r="D79" s="380"/>
      <c r="E79" s="379"/>
      <c r="F79" s="379"/>
      <c r="G79" s="378"/>
      <c r="H79" s="395">
        <f>+H75*$H$76</f>
        <v>105</v>
      </c>
      <c r="I79" s="395">
        <f>+I75*$H$76</f>
        <v>112</v>
      </c>
      <c r="J79" s="395">
        <f>+J75*$H$76</f>
        <v>140</v>
      </c>
      <c r="K79" s="394">
        <f>+K75*$H$76</f>
        <v>112</v>
      </c>
      <c r="L79" s="380"/>
      <c r="M79" s="379"/>
      <c r="N79" s="379"/>
      <c r="O79" s="379"/>
      <c r="P79" s="374"/>
      <c r="Q79" s="373">
        <f>+SUM(D79:O79)</f>
        <v>469</v>
      </c>
      <c r="R79" s="380"/>
      <c r="S79" s="379"/>
      <c r="T79" s="379"/>
      <c r="U79" s="378"/>
      <c r="V79" s="395">
        <f>+V75*$V$76</f>
        <v>190</v>
      </c>
      <c r="W79" s="395">
        <f>+W75*$V$76</f>
        <v>180</v>
      </c>
      <c r="X79" s="395">
        <f>+X75*$V$76</f>
        <v>200</v>
      </c>
      <c r="Y79" s="394">
        <f>+Y75*$V$76</f>
        <v>180</v>
      </c>
      <c r="Z79" s="380"/>
      <c r="AA79" s="379"/>
      <c r="AB79" s="379"/>
      <c r="AC79" s="379"/>
      <c r="AD79" s="374"/>
      <c r="AE79" s="373">
        <f>+SUM(R79:AC79)</f>
        <v>750</v>
      </c>
      <c r="AF79" s="380"/>
      <c r="AG79" s="379"/>
      <c r="AH79" s="379"/>
      <c r="AI79" s="378"/>
      <c r="AJ79" s="395">
        <f>+AJ75*$AJ$76</f>
        <v>19</v>
      </c>
      <c r="AK79" s="395">
        <f>+AK75*$AJ$76</f>
        <v>18</v>
      </c>
      <c r="AL79" s="395">
        <f>+AL75*$AJ$76</f>
        <v>20</v>
      </c>
      <c r="AM79" s="394">
        <f>+AM75*$AJ$76</f>
        <v>18</v>
      </c>
      <c r="AN79" s="380"/>
      <c r="AO79" s="379"/>
      <c r="AP79" s="379"/>
      <c r="AQ79" s="379"/>
      <c r="AR79" s="374"/>
      <c r="AS79" s="373">
        <f>+SUM(AF79:AQ79)</f>
        <v>75</v>
      </c>
      <c r="AT79" s="380"/>
      <c r="AU79" s="379"/>
      <c r="AV79" s="379"/>
      <c r="AW79" s="378"/>
      <c r="AX79" s="395">
        <f>+AX75*$AX$76</f>
        <v>127.5</v>
      </c>
      <c r="AY79" s="395">
        <f>+AY75*$AX$76</f>
        <v>136</v>
      </c>
      <c r="AZ79" s="395">
        <f>+AZ75*$AX$76</f>
        <v>170</v>
      </c>
      <c r="BA79" s="394">
        <f>+BA75*$AX$76</f>
        <v>136</v>
      </c>
      <c r="BB79" s="380"/>
      <c r="BC79" s="379"/>
      <c r="BD79" s="379"/>
      <c r="BE79" s="379"/>
      <c r="BF79" s="374"/>
      <c r="BG79" s="373">
        <f>+SUM(AT79:BE79)</f>
        <v>569.5</v>
      </c>
      <c r="BH79" s="393"/>
      <c r="BI79" s="392"/>
      <c r="BJ79" s="372"/>
      <c r="BK79" s="371"/>
      <c r="BL79" s="370"/>
    </row>
    <row r="80" spans="1:64" ht="14.65" customHeight="1" x14ac:dyDescent="0.15">
      <c r="A80" s="1023" t="s">
        <v>148</v>
      </c>
      <c r="B80" s="1024"/>
      <c r="C80" s="1025"/>
      <c r="D80" s="425">
        <v>30</v>
      </c>
      <c r="E80" s="423">
        <v>65</v>
      </c>
      <c r="F80" s="423">
        <v>75</v>
      </c>
      <c r="G80" s="424">
        <v>50</v>
      </c>
      <c r="H80" s="423">
        <v>35</v>
      </c>
      <c r="I80" s="423">
        <v>70</v>
      </c>
      <c r="J80" s="423">
        <v>80</v>
      </c>
      <c r="K80" s="422">
        <v>30</v>
      </c>
      <c r="L80" s="421"/>
      <c r="M80" s="420"/>
      <c r="N80" s="420"/>
      <c r="O80" s="420"/>
      <c r="P80" s="419"/>
      <c r="Q80" s="418"/>
      <c r="R80" s="425">
        <f t="shared" ref="R80:Y80" si="74">+D80</f>
        <v>30</v>
      </c>
      <c r="S80" s="423">
        <f t="shared" si="74"/>
        <v>65</v>
      </c>
      <c r="T80" s="423">
        <f t="shared" si="74"/>
        <v>75</v>
      </c>
      <c r="U80" s="424">
        <f t="shared" si="74"/>
        <v>50</v>
      </c>
      <c r="V80" s="423">
        <f t="shared" si="74"/>
        <v>35</v>
      </c>
      <c r="W80" s="423">
        <f t="shared" si="74"/>
        <v>70</v>
      </c>
      <c r="X80" s="423">
        <f t="shared" si="74"/>
        <v>80</v>
      </c>
      <c r="Y80" s="422">
        <f t="shared" si="74"/>
        <v>30</v>
      </c>
      <c r="Z80" s="421"/>
      <c r="AA80" s="420"/>
      <c r="AB80" s="420"/>
      <c r="AC80" s="420"/>
      <c r="AD80" s="419"/>
      <c r="AE80" s="418"/>
      <c r="AF80" s="425">
        <f t="shared" ref="AF80:AM80" si="75">+R80</f>
        <v>30</v>
      </c>
      <c r="AG80" s="423">
        <f t="shared" si="75"/>
        <v>65</v>
      </c>
      <c r="AH80" s="423">
        <f t="shared" si="75"/>
        <v>75</v>
      </c>
      <c r="AI80" s="424">
        <f t="shared" si="75"/>
        <v>50</v>
      </c>
      <c r="AJ80" s="423">
        <f t="shared" si="75"/>
        <v>35</v>
      </c>
      <c r="AK80" s="423">
        <f t="shared" si="75"/>
        <v>70</v>
      </c>
      <c r="AL80" s="423">
        <f t="shared" si="75"/>
        <v>80</v>
      </c>
      <c r="AM80" s="422">
        <f t="shared" si="75"/>
        <v>30</v>
      </c>
      <c r="AN80" s="421"/>
      <c r="AO80" s="420"/>
      <c r="AP80" s="420"/>
      <c r="AQ80" s="420"/>
      <c r="AR80" s="419"/>
      <c r="AS80" s="418"/>
      <c r="AT80" s="425">
        <f t="shared" ref="AT80:BA80" si="76">+D80</f>
        <v>30</v>
      </c>
      <c r="AU80" s="423">
        <f t="shared" si="76"/>
        <v>65</v>
      </c>
      <c r="AV80" s="423">
        <f t="shared" si="76"/>
        <v>75</v>
      </c>
      <c r="AW80" s="424">
        <f t="shared" si="76"/>
        <v>50</v>
      </c>
      <c r="AX80" s="423">
        <f t="shared" si="76"/>
        <v>35</v>
      </c>
      <c r="AY80" s="423">
        <f t="shared" si="76"/>
        <v>70</v>
      </c>
      <c r="AZ80" s="423">
        <f t="shared" si="76"/>
        <v>80</v>
      </c>
      <c r="BA80" s="422">
        <f t="shared" si="76"/>
        <v>30</v>
      </c>
      <c r="BB80" s="421"/>
      <c r="BC80" s="420"/>
      <c r="BD80" s="420"/>
      <c r="BE80" s="420"/>
      <c r="BF80" s="419"/>
      <c r="BG80" s="418"/>
      <c r="BH80" s="419"/>
      <c r="BI80" s="418"/>
      <c r="BJ80" s="417"/>
      <c r="BK80" s="416"/>
      <c r="BL80" s="415"/>
    </row>
    <row r="81" spans="1:69" ht="14.65" customHeight="1" x14ac:dyDescent="0.15">
      <c r="A81" s="999" t="s">
        <v>149</v>
      </c>
      <c r="B81" s="1002" t="s">
        <v>122</v>
      </c>
      <c r="C81" s="364" t="s">
        <v>133</v>
      </c>
      <c r="D81" s="360"/>
      <c r="E81" s="386">
        <f>+E77*E80/100</f>
        <v>72.8</v>
      </c>
      <c r="F81" s="386">
        <f>+F77*F80/100</f>
        <v>26.25</v>
      </c>
      <c r="G81" s="385">
        <f>+G77*G80/100</f>
        <v>63</v>
      </c>
      <c r="H81" s="359"/>
      <c r="I81" s="359"/>
      <c r="J81" s="359"/>
      <c r="K81" s="358"/>
      <c r="L81" s="359"/>
      <c r="M81" s="359"/>
      <c r="N81" s="359"/>
      <c r="O81" s="359"/>
      <c r="P81" s="356">
        <f>SUM(D81:O81)</f>
        <v>162.05000000000001</v>
      </c>
      <c r="Q81" s="1004">
        <f>+SUM(P81:P82)</f>
        <v>197.75</v>
      </c>
      <c r="R81" s="360"/>
      <c r="S81" s="386">
        <f>+S77*S80/100</f>
        <v>130</v>
      </c>
      <c r="T81" s="386">
        <f>+T77*T80/100</f>
        <v>172.5</v>
      </c>
      <c r="U81" s="385">
        <f>+U77*U80/100</f>
        <v>90</v>
      </c>
      <c r="V81" s="359"/>
      <c r="W81" s="359"/>
      <c r="X81" s="359"/>
      <c r="Y81" s="358"/>
      <c r="Z81" s="359"/>
      <c r="AA81" s="359"/>
      <c r="AB81" s="359"/>
      <c r="AC81" s="359"/>
      <c r="AD81" s="356">
        <f>SUM(R81:AC81)</f>
        <v>392.5</v>
      </c>
      <c r="AE81" s="1004">
        <f>+SUM(AD81:AD82)</f>
        <v>443.5</v>
      </c>
      <c r="AF81" s="360"/>
      <c r="AG81" s="386">
        <f>+AG77*AG80/100</f>
        <v>13</v>
      </c>
      <c r="AH81" s="386">
        <f>+AH77*AH80/100</f>
        <v>17.25</v>
      </c>
      <c r="AI81" s="385">
        <f>+AI77*AI80/100</f>
        <v>9</v>
      </c>
      <c r="AJ81" s="359"/>
      <c r="AK81" s="359"/>
      <c r="AL81" s="359"/>
      <c r="AM81" s="358"/>
      <c r="AN81" s="359"/>
      <c r="AO81" s="359"/>
      <c r="AP81" s="359"/>
      <c r="AQ81" s="359"/>
      <c r="AR81" s="356">
        <f>SUM(AF81:AQ81)</f>
        <v>39.25</v>
      </c>
      <c r="AS81" s="1004">
        <f>+SUM(AR81:AR82)</f>
        <v>44.35</v>
      </c>
      <c r="AT81" s="360"/>
      <c r="AU81" s="386">
        <f>+AU77*AU80/100</f>
        <v>88.4</v>
      </c>
      <c r="AV81" s="386">
        <f>+AV77*AV80/100</f>
        <v>31.875</v>
      </c>
      <c r="AW81" s="385">
        <f>+AW77*AW80/100</f>
        <v>76.5</v>
      </c>
      <c r="AX81" s="359"/>
      <c r="AY81" s="359"/>
      <c r="AZ81" s="359"/>
      <c r="BA81" s="358"/>
      <c r="BB81" s="359"/>
      <c r="BC81" s="359"/>
      <c r="BD81" s="359"/>
      <c r="BE81" s="359"/>
      <c r="BF81" s="356">
        <f>SUM(AT81:BE81)</f>
        <v>196.77500000000001</v>
      </c>
      <c r="BG81" s="1004">
        <f>+SUM(BF81:BF82)</f>
        <v>240.125</v>
      </c>
      <c r="BH81" s="399"/>
      <c r="BI81" s="1017"/>
      <c r="BJ81" s="170"/>
      <c r="BK81" s="384"/>
      <c r="BL81" s="364"/>
    </row>
    <row r="82" spans="1:69" ht="14.65" customHeight="1" x14ac:dyDescent="0.15">
      <c r="A82" s="1000"/>
      <c r="B82" s="1003"/>
      <c r="C82" s="285" t="s">
        <v>147</v>
      </c>
      <c r="D82" s="383">
        <f>+D80*D78/100</f>
        <v>35.700000000000003</v>
      </c>
      <c r="E82" s="329"/>
      <c r="F82" s="329"/>
      <c r="G82" s="352"/>
      <c r="H82" s="329"/>
      <c r="I82" s="329"/>
      <c r="J82" s="329"/>
      <c r="K82" s="352"/>
      <c r="L82" s="329"/>
      <c r="M82" s="329"/>
      <c r="N82" s="329"/>
      <c r="O82" s="329"/>
      <c r="P82" s="350">
        <f>SUM(D82:O82)</f>
        <v>35.700000000000003</v>
      </c>
      <c r="Q82" s="1005"/>
      <c r="R82" s="383">
        <f>+R80*R78/100</f>
        <v>51</v>
      </c>
      <c r="S82" s="329"/>
      <c r="T82" s="329"/>
      <c r="U82" s="352"/>
      <c r="V82" s="329"/>
      <c r="W82" s="329"/>
      <c r="X82" s="329"/>
      <c r="Y82" s="352"/>
      <c r="Z82" s="329"/>
      <c r="AA82" s="329"/>
      <c r="AB82" s="329"/>
      <c r="AC82" s="329"/>
      <c r="AD82" s="350">
        <f>SUM(R82:AC82)</f>
        <v>51</v>
      </c>
      <c r="AE82" s="1005"/>
      <c r="AF82" s="383">
        <f>+AF80*AF78/100</f>
        <v>5.0999999999999996</v>
      </c>
      <c r="AG82" s="329"/>
      <c r="AH82" s="329"/>
      <c r="AI82" s="352"/>
      <c r="AJ82" s="329"/>
      <c r="AK82" s="329"/>
      <c r="AL82" s="329"/>
      <c r="AM82" s="352"/>
      <c r="AN82" s="329"/>
      <c r="AO82" s="329"/>
      <c r="AP82" s="329"/>
      <c r="AQ82" s="329"/>
      <c r="AR82" s="350">
        <f>SUM(AF82:AQ82)</f>
        <v>5.0999999999999996</v>
      </c>
      <c r="AS82" s="1005"/>
      <c r="AT82" s="383">
        <f>+AT80*AT78/100</f>
        <v>43.35</v>
      </c>
      <c r="AU82" s="329"/>
      <c r="AV82" s="329"/>
      <c r="AW82" s="352"/>
      <c r="AX82" s="329"/>
      <c r="AY82" s="329"/>
      <c r="AZ82" s="329"/>
      <c r="BA82" s="352"/>
      <c r="BB82" s="329"/>
      <c r="BC82" s="329"/>
      <c r="BD82" s="329"/>
      <c r="BE82" s="329"/>
      <c r="BF82" s="350">
        <f>SUM(AT82:BE82)</f>
        <v>43.35</v>
      </c>
      <c r="BG82" s="1005"/>
      <c r="BH82" s="396"/>
      <c r="BI82" s="1018"/>
      <c r="BJ82" s="349"/>
      <c r="BK82" s="269"/>
      <c r="BL82" s="272"/>
    </row>
    <row r="83" spans="1:69" ht="14.65" customHeight="1" x14ac:dyDescent="0.15">
      <c r="A83" s="1006"/>
      <c r="B83" s="381" t="s">
        <v>123</v>
      </c>
      <c r="C83" s="338" t="s">
        <v>147</v>
      </c>
      <c r="D83" s="380"/>
      <c r="E83" s="379"/>
      <c r="F83" s="379"/>
      <c r="G83" s="378"/>
      <c r="H83" s="377">
        <f>+H79*H80/100</f>
        <v>36.75</v>
      </c>
      <c r="I83" s="377">
        <f>+I79*I80/100</f>
        <v>78.400000000000006</v>
      </c>
      <c r="J83" s="377">
        <f>+J79*J80/100</f>
        <v>112</v>
      </c>
      <c r="K83" s="375">
        <f>+K79*K80/100</f>
        <v>33.6</v>
      </c>
      <c r="L83" s="380"/>
      <c r="M83" s="379"/>
      <c r="N83" s="379"/>
      <c r="O83" s="379"/>
      <c r="P83" s="374"/>
      <c r="Q83" s="373">
        <f>+SUM(D83:O83)</f>
        <v>260.75</v>
      </c>
      <c r="R83" s="380"/>
      <c r="S83" s="379"/>
      <c r="T83" s="379"/>
      <c r="U83" s="378"/>
      <c r="V83" s="377">
        <f>+V79*V80/100</f>
        <v>66.5</v>
      </c>
      <c r="W83" s="377">
        <f>+W79*W80/100</f>
        <v>126</v>
      </c>
      <c r="X83" s="377">
        <f>+X79*X80/100</f>
        <v>160</v>
      </c>
      <c r="Y83" s="375">
        <f>+Y79*Y80/100</f>
        <v>54</v>
      </c>
      <c r="Z83" s="380"/>
      <c r="AA83" s="379"/>
      <c r="AB83" s="379"/>
      <c r="AC83" s="379"/>
      <c r="AD83" s="374"/>
      <c r="AE83" s="373">
        <f>+SUM(R83:AC83)</f>
        <v>406.5</v>
      </c>
      <c r="AF83" s="380"/>
      <c r="AG83" s="379"/>
      <c r="AH83" s="379"/>
      <c r="AI83" s="378"/>
      <c r="AJ83" s="377">
        <f>+AJ79*AJ80/100</f>
        <v>6.65</v>
      </c>
      <c r="AK83" s="377">
        <f>+AK79*AK80/100</f>
        <v>12.6</v>
      </c>
      <c r="AL83" s="377">
        <f>+AL79*AL80/100</f>
        <v>16</v>
      </c>
      <c r="AM83" s="375">
        <f>+AM79*AM80/100</f>
        <v>5.4</v>
      </c>
      <c r="AN83" s="380"/>
      <c r="AO83" s="379"/>
      <c r="AP83" s="379"/>
      <c r="AQ83" s="379"/>
      <c r="AR83" s="374"/>
      <c r="AS83" s="373">
        <f>+SUM(AF83:AQ83)</f>
        <v>40.65</v>
      </c>
      <c r="AT83" s="380"/>
      <c r="AU83" s="379"/>
      <c r="AV83" s="379"/>
      <c r="AW83" s="378"/>
      <c r="AX83" s="377">
        <f>+AX79*AX80/100</f>
        <v>44.625</v>
      </c>
      <c r="AY83" s="377">
        <f>+AY79*AY80/100</f>
        <v>95.2</v>
      </c>
      <c r="AZ83" s="377">
        <f>+AZ79*AZ80/100</f>
        <v>136</v>
      </c>
      <c r="BA83" s="375">
        <f>+BA79*BA80/100</f>
        <v>40.799999999999997</v>
      </c>
      <c r="BB83" s="380"/>
      <c r="BC83" s="379"/>
      <c r="BD83" s="379"/>
      <c r="BE83" s="379"/>
      <c r="BF83" s="374"/>
      <c r="BG83" s="373">
        <f>+SUM(AT83:BE83)</f>
        <v>316.625</v>
      </c>
      <c r="BH83" s="393"/>
      <c r="BI83" s="392"/>
      <c r="BJ83" s="372"/>
      <c r="BK83" s="371"/>
      <c r="BL83" s="370"/>
    </row>
    <row r="84" spans="1:69" ht="14.65" customHeight="1" x14ac:dyDescent="0.15">
      <c r="A84" s="1013" t="s">
        <v>150</v>
      </c>
      <c r="B84" s="1002" t="s">
        <v>122</v>
      </c>
      <c r="C84" s="364" t="s">
        <v>133</v>
      </c>
      <c r="D84" s="360"/>
      <c r="E84" s="386">
        <f>+D73*E81</f>
        <v>0</v>
      </c>
      <c r="F84" s="386">
        <f>+D73*F81</f>
        <v>0</v>
      </c>
      <c r="G84" s="385">
        <f>+D73*G81</f>
        <v>0</v>
      </c>
      <c r="H84" s="359"/>
      <c r="I84" s="359"/>
      <c r="J84" s="359"/>
      <c r="K84" s="358"/>
      <c r="L84" s="359"/>
      <c r="M84" s="359"/>
      <c r="N84" s="359"/>
      <c r="O84" s="359"/>
      <c r="P84" s="356">
        <f>SUM(D84:O84)</f>
        <v>0</v>
      </c>
      <c r="Q84" s="1004">
        <f>+SUM(P84:P85)</f>
        <v>0</v>
      </c>
      <c r="R84" s="360"/>
      <c r="S84" s="386">
        <f>+R73*S81</f>
        <v>0</v>
      </c>
      <c r="T84" s="386">
        <f>+R73*T81</f>
        <v>0</v>
      </c>
      <c r="U84" s="385">
        <f>+R73*U81</f>
        <v>0</v>
      </c>
      <c r="V84" s="359"/>
      <c r="W84" s="359"/>
      <c r="X84" s="359"/>
      <c r="Y84" s="358"/>
      <c r="Z84" s="359"/>
      <c r="AA84" s="359"/>
      <c r="AB84" s="359"/>
      <c r="AC84" s="359"/>
      <c r="AD84" s="356">
        <f>SUM(R84:AC84)</f>
        <v>0</v>
      </c>
      <c r="AE84" s="1004">
        <f>+SUM(AD84:AD85)</f>
        <v>0</v>
      </c>
      <c r="AF84" s="360"/>
      <c r="AG84" s="386">
        <f>+AF73*AG81</f>
        <v>0</v>
      </c>
      <c r="AH84" s="386">
        <f>+AF73*AH81</f>
        <v>0</v>
      </c>
      <c r="AI84" s="385">
        <f>+AF73*AI81</f>
        <v>0</v>
      </c>
      <c r="AJ84" s="359"/>
      <c r="AK84" s="359"/>
      <c r="AL84" s="359"/>
      <c r="AM84" s="358"/>
      <c r="AN84" s="359"/>
      <c r="AO84" s="359"/>
      <c r="AP84" s="359"/>
      <c r="AQ84" s="359"/>
      <c r="AR84" s="356">
        <f>SUM(AF84:AQ84)</f>
        <v>0</v>
      </c>
      <c r="AS84" s="1004">
        <f>+SUM(AR84:AR85)</f>
        <v>0</v>
      </c>
      <c r="AT84" s="360"/>
      <c r="AU84" s="386">
        <f>+AT73*AU81</f>
        <v>0</v>
      </c>
      <c r="AV84" s="386">
        <f>+AT73*AV81</f>
        <v>0</v>
      </c>
      <c r="AW84" s="385">
        <f>+AT73*AW81</f>
        <v>0</v>
      </c>
      <c r="AX84" s="359"/>
      <c r="AY84" s="359"/>
      <c r="AZ84" s="359"/>
      <c r="BA84" s="358"/>
      <c r="BB84" s="359"/>
      <c r="BC84" s="359"/>
      <c r="BD84" s="359"/>
      <c r="BE84" s="359"/>
      <c r="BF84" s="356">
        <f>SUM(AT84:BE84)</f>
        <v>0</v>
      </c>
      <c r="BG84" s="1004">
        <f>+SUM(BF84:BF85)</f>
        <v>0</v>
      </c>
      <c r="BH84" s="356">
        <f>+P84+AD84+AR84+BF84</f>
        <v>0</v>
      </c>
      <c r="BI84" s="1004">
        <f>+BH84+BH85</f>
        <v>0</v>
      </c>
      <c r="BJ84" s="170"/>
      <c r="BK84" s="384"/>
      <c r="BL84" s="364"/>
    </row>
    <row r="85" spans="1:69" ht="14.65" customHeight="1" x14ac:dyDescent="0.15">
      <c r="A85" s="1014"/>
      <c r="B85" s="1003"/>
      <c r="C85" s="285" t="s">
        <v>147</v>
      </c>
      <c r="D85" s="383">
        <f>+D73*D82</f>
        <v>0</v>
      </c>
      <c r="E85" s="329"/>
      <c r="F85" s="329"/>
      <c r="G85" s="352"/>
      <c r="H85" s="329"/>
      <c r="I85" s="329"/>
      <c r="J85" s="329"/>
      <c r="K85" s="352"/>
      <c r="L85" s="329"/>
      <c r="M85" s="329"/>
      <c r="N85" s="329"/>
      <c r="O85" s="329"/>
      <c r="P85" s="350">
        <f>SUM(D85:O85)</f>
        <v>0</v>
      </c>
      <c r="Q85" s="1005"/>
      <c r="R85" s="383">
        <f>+R73*R82</f>
        <v>0</v>
      </c>
      <c r="S85" s="329"/>
      <c r="T85" s="329"/>
      <c r="U85" s="352"/>
      <c r="V85" s="329"/>
      <c r="W85" s="329"/>
      <c r="X85" s="329"/>
      <c r="Y85" s="352"/>
      <c r="Z85" s="329"/>
      <c r="AA85" s="329"/>
      <c r="AB85" s="329"/>
      <c r="AC85" s="329"/>
      <c r="AD85" s="350">
        <f>SUM(R85:AC85)</f>
        <v>0</v>
      </c>
      <c r="AE85" s="1005"/>
      <c r="AF85" s="383">
        <f>+AF73*AF82</f>
        <v>0</v>
      </c>
      <c r="AG85" s="329"/>
      <c r="AH85" s="329"/>
      <c r="AI85" s="352"/>
      <c r="AJ85" s="329"/>
      <c r="AK85" s="329"/>
      <c r="AL85" s="329"/>
      <c r="AM85" s="352"/>
      <c r="AN85" s="329"/>
      <c r="AO85" s="329"/>
      <c r="AP85" s="329"/>
      <c r="AQ85" s="329"/>
      <c r="AR85" s="350">
        <f>SUM(AF85:AQ85)</f>
        <v>0</v>
      </c>
      <c r="AS85" s="1005"/>
      <c r="AT85" s="383">
        <f>+AT73*AT82</f>
        <v>0</v>
      </c>
      <c r="AU85" s="329"/>
      <c r="AV85" s="329"/>
      <c r="AW85" s="352"/>
      <c r="AX85" s="329"/>
      <c r="AY85" s="329"/>
      <c r="AZ85" s="329"/>
      <c r="BA85" s="352"/>
      <c r="BB85" s="329"/>
      <c r="BC85" s="329"/>
      <c r="BD85" s="329"/>
      <c r="BE85" s="329"/>
      <c r="BF85" s="350">
        <f>SUM(AT85:BE85)</f>
        <v>0</v>
      </c>
      <c r="BG85" s="1005"/>
      <c r="BH85" s="382">
        <f>+P85+AD85+AR85+BF85</f>
        <v>0</v>
      </c>
      <c r="BI85" s="1005">
        <f>+Q85+BG85</f>
        <v>0</v>
      </c>
      <c r="BJ85" s="349"/>
      <c r="BK85" s="269"/>
      <c r="BL85" s="272"/>
    </row>
    <row r="86" spans="1:69" ht="14.65" customHeight="1" x14ac:dyDescent="0.15">
      <c r="A86" s="1014"/>
      <c r="B86" s="414" t="s">
        <v>123</v>
      </c>
      <c r="C86" s="413" t="s">
        <v>147</v>
      </c>
      <c r="D86" s="412"/>
      <c r="E86" s="411"/>
      <c r="F86" s="411"/>
      <c r="G86" s="410"/>
      <c r="H86" s="409">
        <f>$H$74*H83</f>
        <v>0</v>
      </c>
      <c r="I86" s="409">
        <f>$H$74*I83</f>
        <v>0</v>
      </c>
      <c r="J86" s="409">
        <f>$H$74*J83</f>
        <v>0</v>
      </c>
      <c r="K86" s="408">
        <f>$H$74*K83</f>
        <v>0</v>
      </c>
      <c r="L86" s="380"/>
      <c r="M86" s="379"/>
      <c r="N86" s="379"/>
      <c r="O86" s="379"/>
      <c r="P86" s="374"/>
      <c r="Q86" s="407">
        <f>+SUM(D86:O86)</f>
        <v>0</v>
      </c>
      <c r="R86" s="412"/>
      <c r="S86" s="411"/>
      <c r="T86" s="411"/>
      <c r="U86" s="410"/>
      <c r="V86" s="409">
        <f>$V$74*V83</f>
        <v>0</v>
      </c>
      <c r="W86" s="409">
        <f>$V$74*W83</f>
        <v>0</v>
      </c>
      <c r="X86" s="409">
        <f>$V$74*X83</f>
        <v>0</v>
      </c>
      <c r="Y86" s="408">
        <f>$V$74*Y83</f>
        <v>0</v>
      </c>
      <c r="Z86" s="380"/>
      <c r="AA86" s="379"/>
      <c r="AB86" s="379"/>
      <c r="AC86" s="379"/>
      <c r="AD86" s="374"/>
      <c r="AE86" s="407">
        <f>+SUM(R86:AC86)</f>
        <v>0</v>
      </c>
      <c r="AF86" s="412"/>
      <c r="AG86" s="411"/>
      <c r="AH86" s="411"/>
      <c r="AI86" s="410"/>
      <c r="AJ86" s="409">
        <f>$AJ$74*AJ83</f>
        <v>0</v>
      </c>
      <c r="AK86" s="409">
        <f>$AJ$74*AK83</f>
        <v>0</v>
      </c>
      <c r="AL86" s="409">
        <f>$AJ$74*AL83</f>
        <v>0</v>
      </c>
      <c r="AM86" s="408">
        <f>$AJ$74*AM83</f>
        <v>0</v>
      </c>
      <c r="AN86" s="380"/>
      <c r="AO86" s="379"/>
      <c r="AP86" s="379"/>
      <c r="AQ86" s="379"/>
      <c r="AR86" s="374"/>
      <c r="AS86" s="407">
        <f>+SUM(AF86:AQ86)</f>
        <v>0</v>
      </c>
      <c r="AT86" s="412"/>
      <c r="AU86" s="411"/>
      <c r="AV86" s="411"/>
      <c r="AW86" s="410"/>
      <c r="AX86" s="409">
        <f>$AX$74*AX83</f>
        <v>0</v>
      </c>
      <c r="AY86" s="409">
        <f>$AX$74*AY83</f>
        <v>0</v>
      </c>
      <c r="AZ86" s="409">
        <f>$AX$74*AZ83</f>
        <v>0</v>
      </c>
      <c r="BA86" s="408">
        <f>$AX$74*BA83</f>
        <v>0</v>
      </c>
      <c r="BB86" s="380"/>
      <c r="BC86" s="379"/>
      <c r="BD86" s="379"/>
      <c r="BE86" s="379"/>
      <c r="BF86" s="374"/>
      <c r="BG86" s="407">
        <f>+SUM(AT86:BE86)</f>
        <v>0</v>
      </c>
      <c r="BH86" s="374"/>
      <c r="BI86" s="373">
        <f>+Q86+AE86+AS86+BG86</f>
        <v>0</v>
      </c>
      <c r="BJ86" s="372"/>
      <c r="BK86" s="371"/>
      <c r="BL86" s="370"/>
    </row>
    <row r="87" spans="1:69" ht="14.65" customHeight="1" x14ac:dyDescent="0.15">
      <c r="A87" s="1013" t="s">
        <v>153</v>
      </c>
      <c r="B87" s="1015" t="s">
        <v>122</v>
      </c>
      <c r="C87" s="406" t="s">
        <v>133</v>
      </c>
      <c r="D87" s="360"/>
      <c r="E87" s="405">
        <f>31*24-E77</f>
        <v>632</v>
      </c>
      <c r="F87" s="405">
        <f>31*24-F77</f>
        <v>709</v>
      </c>
      <c r="G87" s="404">
        <f>30*24-G77</f>
        <v>594</v>
      </c>
      <c r="H87" s="359"/>
      <c r="I87" s="359"/>
      <c r="J87" s="359"/>
      <c r="K87" s="358"/>
      <c r="L87" s="403"/>
      <c r="M87" s="402"/>
      <c r="N87" s="402"/>
      <c r="O87" s="402"/>
      <c r="P87" s="401">
        <f>SUM(D87:O87)</f>
        <v>1935</v>
      </c>
      <c r="Q87" s="400"/>
      <c r="R87" s="360"/>
      <c r="S87" s="405">
        <f>31*24-S77</f>
        <v>544</v>
      </c>
      <c r="T87" s="405">
        <f>31*24-T77</f>
        <v>514</v>
      </c>
      <c r="U87" s="404">
        <f>30*24-U77</f>
        <v>540</v>
      </c>
      <c r="V87" s="359"/>
      <c r="W87" s="359"/>
      <c r="X87" s="359"/>
      <c r="Y87" s="358"/>
      <c r="Z87" s="403"/>
      <c r="AA87" s="402"/>
      <c r="AB87" s="402"/>
      <c r="AC87" s="402"/>
      <c r="AD87" s="401">
        <f>SUM(R87:AC87)</f>
        <v>1598</v>
      </c>
      <c r="AE87" s="400"/>
      <c r="AF87" s="360"/>
      <c r="AG87" s="405">
        <f>31*24-AG77</f>
        <v>724</v>
      </c>
      <c r="AH87" s="405">
        <f>31*24-AH77</f>
        <v>721</v>
      </c>
      <c r="AI87" s="404">
        <f>30*24-AI77</f>
        <v>702</v>
      </c>
      <c r="AJ87" s="359"/>
      <c r="AK87" s="359"/>
      <c r="AL87" s="359"/>
      <c r="AM87" s="358"/>
      <c r="AN87" s="403"/>
      <c r="AO87" s="402"/>
      <c r="AP87" s="402"/>
      <c r="AQ87" s="402"/>
      <c r="AR87" s="401">
        <f>SUM(AF87:AQ87)</f>
        <v>2147</v>
      </c>
      <c r="AS87" s="400"/>
      <c r="AT87" s="360"/>
      <c r="AU87" s="405">
        <f>31*24-AU77</f>
        <v>608</v>
      </c>
      <c r="AV87" s="405">
        <f>31*24-AV77</f>
        <v>701.5</v>
      </c>
      <c r="AW87" s="404">
        <f>30*24-AW77</f>
        <v>567</v>
      </c>
      <c r="AX87" s="359"/>
      <c r="AY87" s="359"/>
      <c r="AZ87" s="359"/>
      <c r="BA87" s="358"/>
      <c r="BB87" s="403"/>
      <c r="BC87" s="402"/>
      <c r="BD87" s="402"/>
      <c r="BE87" s="402"/>
      <c r="BF87" s="401">
        <f>SUM(AT87:BE87)</f>
        <v>1876.5</v>
      </c>
      <c r="BG87" s="400"/>
      <c r="BH87" s="399"/>
      <c r="BI87" s="1017"/>
      <c r="BJ87" s="388"/>
      <c r="BK87" s="384"/>
      <c r="BL87" s="364"/>
    </row>
    <row r="88" spans="1:69" ht="14.65" customHeight="1" x14ac:dyDescent="0.15">
      <c r="A88" s="1014"/>
      <c r="B88" s="1016"/>
      <c r="C88" s="285" t="s">
        <v>147</v>
      </c>
      <c r="D88" s="398">
        <f>30*24-D78</f>
        <v>601</v>
      </c>
      <c r="E88" s="329"/>
      <c r="F88" s="329"/>
      <c r="G88" s="352"/>
      <c r="H88" s="329"/>
      <c r="I88" s="329"/>
      <c r="J88" s="329"/>
      <c r="K88" s="352"/>
      <c r="L88" s="1019">
        <f>30*24</f>
        <v>720</v>
      </c>
      <c r="M88" s="1020">
        <f>31*24</f>
        <v>744</v>
      </c>
      <c r="N88" s="1020">
        <f>31*24</f>
        <v>744</v>
      </c>
      <c r="O88" s="1020">
        <f>30*24</f>
        <v>720</v>
      </c>
      <c r="P88" s="1021">
        <f>SUM(D88:O89)</f>
        <v>5964</v>
      </c>
      <c r="Q88" s="397"/>
      <c r="R88" s="398">
        <f>30*24-R78</f>
        <v>550</v>
      </c>
      <c r="S88" s="329"/>
      <c r="T88" s="329"/>
      <c r="U88" s="352"/>
      <c r="V88" s="329"/>
      <c r="W88" s="329"/>
      <c r="X88" s="329"/>
      <c r="Y88" s="352"/>
      <c r="Z88" s="1019">
        <f>+L88</f>
        <v>720</v>
      </c>
      <c r="AA88" s="1020">
        <f>+M88</f>
        <v>744</v>
      </c>
      <c r="AB88" s="1020">
        <f>+N88</f>
        <v>744</v>
      </c>
      <c r="AC88" s="1020">
        <f>+O88</f>
        <v>720</v>
      </c>
      <c r="AD88" s="1021">
        <f>SUM(R88:AC89)</f>
        <v>5632</v>
      </c>
      <c r="AE88" s="397"/>
      <c r="AF88" s="398">
        <f>30*24-AF78</f>
        <v>703</v>
      </c>
      <c r="AG88" s="329"/>
      <c r="AH88" s="329"/>
      <c r="AI88" s="352"/>
      <c r="AJ88" s="329"/>
      <c r="AK88" s="329"/>
      <c r="AL88" s="329"/>
      <c r="AM88" s="352"/>
      <c r="AN88" s="1019">
        <f>+Z88</f>
        <v>720</v>
      </c>
      <c r="AO88" s="1020">
        <f>+AA88</f>
        <v>744</v>
      </c>
      <c r="AP88" s="1020">
        <f>+AB88</f>
        <v>744</v>
      </c>
      <c r="AQ88" s="1020">
        <f>+AC88</f>
        <v>720</v>
      </c>
      <c r="AR88" s="1021">
        <f>SUM(AF88:AQ89)</f>
        <v>6460</v>
      </c>
      <c r="AS88" s="397"/>
      <c r="AT88" s="398">
        <f>30*24-AT78</f>
        <v>575.5</v>
      </c>
      <c r="AU88" s="329"/>
      <c r="AV88" s="329"/>
      <c r="AW88" s="352"/>
      <c r="AX88" s="329"/>
      <c r="AY88" s="329"/>
      <c r="AZ88" s="329"/>
      <c r="BA88" s="352"/>
      <c r="BB88" s="1019">
        <f>+L88</f>
        <v>720</v>
      </c>
      <c r="BC88" s="1020">
        <f>+M88</f>
        <v>744</v>
      </c>
      <c r="BD88" s="1020">
        <f>+N88</f>
        <v>744</v>
      </c>
      <c r="BE88" s="1020">
        <f>+O88</f>
        <v>720</v>
      </c>
      <c r="BF88" s="1021">
        <f>SUM(AT88:BE89)</f>
        <v>5838</v>
      </c>
      <c r="BG88" s="397"/>
      <c r="BH88" s="396"/>
      <c r="BI88" s="1018"/>
      <c r="BJ88" s="349"/>
      <c r="BK88" s="269"/>
      <c r="BL88" s="272"/>
    </row>
    <row r="89" spans="1:69" ht="14.65" customHeight="1" x14ac:dyDescent="0.15">
      <c r="A89" s="1014"/>
      <c r="B89" s="381" t="s">
        <v>123</v>
      </c>
      <c r="C89" s="338" t="s">
        <v>147</v>
      </c>
      <c r="D89" s="380"/>
      <c r="E89" s="379"/>
      <c r="F89" s="379"/>
      <c r="G89" s="378"/>
      <c r="H89" s="395">
        <f>31*24-H79</f>
        <v>639</v>
      </c>
      <c r="I89" s="395">
        <f>31*24-I79</f>
        <v>632</v>
      </c>
      <c r="J89" s="395">
        <f>28*24-J79</f>
        <v>532</v>
      </c>
      <c r="K89" s="394">
        <f>31*24-K79</f>
        <v>632</v>
      </c>
      <c r="L89" s="995"/>
      <c r="M89" s="987"/>
      <c r="N89" s="987"/>
      <c r="O89" s="987"/>
      <c r="P89" s="1022"/>
      <c r="Q89" s="392"/>
      <c r="R89" s="380"/>
      <c r="S89" s="379"/>
      <c r="T89" s="379"/>
      <c r="U89" s="378"/>
      <c r="V89" s="395">
        <f>31*24-V79</f>
        <v>554</v>
      </c>
      <c r="W89" s="395">
        <f>31*24-W79</f>
        <v>564</v>
      </c>
      <c r="X89" s="395">
        <f>28*24-X79</f>
        <v>472</v>
      </c>
      <c r="Y89" s="394">
        <f>31*24-Y79</f>
        <v>564</v>
      </c>
      <c r="Z89" s="995"/>
      <c r="AA89" s="987"/>
      <c r="AB89" s="987"/>
      <c r="AC89" s="987"/>
      <c r="AD89" s="1022"/>
      <c r="AE89" s="392"/>
      <c r="AF89" s="380"/>
      <c r="AG89" s="379"/>
      <c r="AH89" s="379"/>
      <c r="AI89" s="378"/>
      <c r="AJ89" s="395">
        <f>31*24-AJ79</f>
        <v>725</v>
      </c>
      <c r="AK89" s="395">
        <f>31*24-AK79</f>
        <v>726</v>
      </c>
      <c r="AL89" s="395">
        <f>28*24-AL79</f>
        <v>652</v>
      </c>
      <c r="AM89" s="394">
        <f>31*24-AM79</f>
        <v>726</v>
      </c>
      <c r="AN89" s="995"/>
      <c r="AO89" s="987"/>
      <c r="AP89" s="987"/>
      <c r="AQ89" s="987"/>
      <c r="AR89" s="1022"/>
      <c r="AS89" s="392"/>
      <c r="AT89" s="380"/>
      <c r="AU89" s="379"/>
      <c r="AV89" s="379"/>
      <c r="AW89" s="378"/>
      <c r="AX89" s="395">
        <f>31*24-AX79</f>
        <v>616.5</v>
      </c>
      <c r="AY89" s="395">
        <f>31*24-AY79</f>
        <v>608</v>
      </c>
      <c r="AZ89" s="395">
        <f>28*24-AZ79</f>
        <v>502</v>
      </c>
      <c r="BA89" s="394">
        <f>31*24-BA79</f>
        <v>608</v>
      </c>
      <c r="BB89" s="995"/>
      <c r="BC89" s="987"/>
      <c r="BD89" s="987"/>
      <c r="BE89" s="987"/>
      <c r="BF89" s="1022"/>
      <c r="BG89" s="392"/>
      <c r="BH89" s="393"/>
      <c r="BI89" s="392"/>
      <c r="BJ89" s="372"/>
      <c r="BK89" s="371"/>
      <c r="BL89" s="370"/>
    </row>
    <row r="90" spans="1:69" ht="14.65" customHeight="1" x14ac:dyDescent="0.15">
      <c r="A90" s="978" t="s">
        <v>154</v>
      </c>
      <c r="B90" s="979"/>
      <c r="C90" s="338" t="s">
        <v>345</v>
      </c>
      <c r="D90" s="988">
        <f>IF(K19&gt;0,+W19/K19,0)</f>
        <v>0</v>
      </c>
      <c r="E90" s="989"/>
      <c r="F90" s="989"/>
      <c r="G90" s="990"/>
      <c r="H90" s="1007">
        <f>IF(L19&gt;0,+X19/L19,0)</f>
        <v>0</v>
      </c>
      <c r="I90" s="1008"/>
      <c r="J90" s="1008"/>
      <c r="K90" s="1009"/>
      <c r="L90" s="391"/>
      <c r="M90" s="390"/>
      <c r="N90" s="390"/>
      <c r="O90" s="390"/>
      <c r="P90" s="336"/>
      <c r="Q90" s="335"/>
      <c r="R90" s="988">
        <f>IF(M19&gt;0,+Y19/M19,0)</f>
        <v>0</v>
      </c>
      <c r="S90" s="989"/>
      <c r="T90" s="989"/>
      <c r="U90" s="990"/>
      <c r="V90" s="1007">
        <f>IF(N19&gt;0,+Z19/N19,0)</f>
        <v>0</v>
      </c>
      <c r="W90" s="1008"/>
      <c r="X90" s="1008"/>
      <c r="Y90" s="1009"/>
      <c r="Z90" s="391"/>
      <c r="AA90" s="390"/>
      <c r="AB90" s="390"/>
      <c r="AC90" s="390"/>
      <c r="AD90" s="336"/>
      <c r="AE90" s="335"/>
      <c r="AF90" s="988">
        <f>IF(AA19&gt;0,+AM19/AA19,0)</f>
        <v>0</v>
      </c>
      <c r="AG90" s="989"/>
      <c r="AH90" s="989"/>
      <c r="AI90" s="990"/>
      <c r="AJ90" s="1007">
        <f>IF(AB19&gt;0,+AN19/AB19,0)</f>
        <v>0</v>
      </c>
      <c r="AK90" s="1008"/>
      <c r="AL90" s="1008"/>
      <c r="AM90" s="1009"/>
      <c r="AN90" s="391"/>
      <c r="AO90" s="390"/>
      <c r="AP90" s="390"/>
      <c r="AQ90" s="390"/>
      <c r="AR90" s="336"/>
      <c r="AS90" s="335"/>
      <c r="AT90" s="988">
        <f>IF(Q19&gt;0,+AC19/Q19,0)</f>
        <v>0</v>
      </c>
      <c r="AU90" s="989"/>
      <c r="AV90" s="989"/>
      <c r="AW90" s="990"/>
      <c r="AX90" s="1007">
        <f>IF(R19&gt;0,+AD19/R19,0)</f>
        <v>0</v>
      </c>
      <c r="AY90" s="1008"/>
      <c r="AZ90" s="1008"/>
      <c r="BA90" s="1009"/>
      <c r="BB90" s="391"/>
      <c r="BC90" s="390"/>
      <c r="BD90" s="390"/>
      <c r="BE90" s="390"/>
      <c r="BF90" s="336"/>
      <c r="BG90" s="335"/>
      <c r="BH90" s="336"/>
      <c r="BI90" s="335"/>
      <c r="BJ90" s="1010"/>
      <c r="BK90" s="1011"/>
      <c r="BL90" s="1012"/>
      <c r="BQ90" s="389"/>
    </row>
    <row r="91" spans="1:69" ht="14.65" customHeight="1" x14ac:dyDescent="0.15">
      <c r="A91" s="999" t="s">
        <v>155</v>
      </c>
      <c r="B91" s="1002" t="s">
        <v>122</v>
      </c>
      <c r="C91" s="364" t="s">
        <v>133</v>
      </c>
      <c r="D91" s="360"/>
      <c r="E91" s="386">
        <f>+E84*1000*$D$90+E87*$AI$19</f>
        <v>0</v>
      </c>
      <c r="F91" s="386">
        <f>+F84*1000*$D$90+F87*$AI$19</f>
        <v>0</v>
      </c>
      <c r="G91" s="385">
        <f>+G84*1000*$D$90+G87*$AI$19</f>
        <v>0</v>
      </c>
      <c r="H91" s="359"/>
      <c r="I91" s="359"/>
      <c r="J91" s="359"/>
      <c r="K91" s="358"/>
      <c r="L91" s="331"/>
      <c r="M91" s="331"/>
      <c r="N91" s="331"/>
      <c r="O91" s="331"/>
      <c r="P91" s="361">
        <f>SUM(D91:O91)</f>
        <v>0</v>
      </c>
      <c r="Q91" s="984">
        <f>+SUM(P91:P92)</f>
        <v>0</v>
      </c>
      <c r="R91" s="360"/>
      <c r="S91" s="386">
        <f>+S84*1000*$R$90+S87*$AK$19</f>
        <v>0</v>
      </c>
      <c r="T91" s="386">
        <f>+T84*1000*$R$90+T87*$AK$19</f>
        <v>0</v>
      </c>
      <c r="U91" s="385">
        <f>+U84*1000*$R$90+U87*$AK$19</f>
        <v>0</v>
      </c>
      <c r="V91" s="359"/>
      <c r="W91" s="359"/>
      <c r="X91" s="359"/>
      <c r="Y91" s="358"/>
      <c r="Z91" s="331"/>
      <c r="AA91" s="331"/>
      <c r="AB91" s="331"/>
      <c r="AC91" s="331"/>
      <c r="AD91" s="361">
        <f>SUM(R91:AC91)</f>
        <v>0</v>
      </c>
      <c r="AE91" s="984">
        <f>+SUM(AD91:AD92)</f>
        <v>0</v>
      </c>
      <c r="AF91" s="360"/>
      <c r="AG91" s="386">
        <f>+AG84*1000*$AF$90+AG87*$AM$19</f>
        <v>0</v>
      </c>
      <c r="AH91" s="386">
        <f>+AH84*1000*$AF$90+AH87*$AM$19</f>
        <v>0</v>
      </c>
      <c r="AI91" s="385">
        <f>+AI84*1000*$AF$90+AI87*$AM$19</f>
        <v>0</v>
      </c>
      <c r="AJ91" s="359"/>
      <c r="AK91" s="359"/>
      <c r="AL91" s="359"/>
      <c r="AM91" s="358"/>
      <c r="AN91" s="331"/>
      <c r="AO91" s="331"/>
      <c r="AP91" s="331"/>
      <c r="AQ91" s="331"/>
      <c r="AR91" s="361">
        <f>SUM(AF91:AQ91)</f>
        <v>0</v>
      </c>
      <c r="AS91" s="984">
        <f>+SUM(AR91:AR92)</f>
        <v>0</v>
      </c>
      <c r="AT91" s="360"/>
      <c r="AU91" s="386">
        <f>+AU84*1000*$AT$90+AU87*$AO$19</f>
        <v>0</v>
      </c>
      <c r="AV91" s="386">
        <f>+AV84*1000*$AT$90+AV87*$AO$19</f>
        <v>0</v>
      </c>
      <c r="AW91" s="385">
        <f>+AW84*1000*$AT$90+AW87*$AO$19</f>
        <v>0</v>
      </c>
      <c r="AX91" s="359"/>
      <c r="AY91" s="359"/>
      <c r="AZ91" s="359"/>
      <c r="BA91" s="358"/>
      <c r="BB91" s="331"/>
      <c r="BC91" s="331"/>
      <c r="BD91" s="331"/>
      <c r="BE91" s="331"/>
      <c r="BF91" s="361">
        <f>SUM(AT91:BE91)</f>
        <v>0</v>
      </c>
      <c r="BG91" s="984">
        <f>+SUM(BF91:BF92)</f>
        <v>0</v>
      </c>
      <c r="BH91" s="356">
        <f>+P91+AD91+AR91+BF91</f>
        <v>0</v>
      </c>
      <c r="BI91" s="1004">
        <f>+BH91+BH92</f>
        <v>0</v>
      </c>
      <c r="BJ91" s="388"/>
      <c r="BK91" s="384"/>
      <c r="BL91" s="364"/>
    </row>
    <row r="92" spans="1:69" ht="14.65" customHeight="1" x14ac:dyDescent="0.15">
      <c r="A92" s="1000"/>
      <c r="B92" s="1003"/>
      <c r="C92" s="285" t="s">
        <v>147</v>
      </c>
      <c r="D92" s="383">
        <f>+D85*1000*$D$90+D88*$AI$19</f>
        <v>0</v>
      </c>
      <c r="E92" s="329"/>
      <c r="F92" s="329"/>
      <c r="G92" s="352"/>
      <c r="H92" s="329"/>
      <c r="I92" s="329"/>
      <c r="J92" s="329"/>
      <c r="K92" s="352"/>
      <c r="L92" s="994">
        <f>+L88*$AI$19</f>
        <v>0</v>
      </c>
      <c r="M92" s="986">
        <f>+M88*$AI$19</f>
        <v>0</v>
      </c>
      <c r="N92" s="986">
        <f>+N88*$AI$19</f>
        <v>0</v>
      </c>
      <c r="O92" s="986">
        <f>+O88*$AI$19</f>
        <v>0</v>
      </c>
      <c r="P92" s="354">
        <f>SUM(D92:O92)</f>
        <v>0</v>
      </c>
      <c r="Q92" s="985"/>
      <c r="R92" s="383">
        <f>+R85*1000*$R$90+R88*$AK$19</f>
        <v>0</v>
      </c>
      <c r="S92" s="329"/>
      <c r="T92" s="329"/>
      <c r="U92" s="352"/>
      <c r="V92" s="329"/>
      <c r="W92" s="329"/>
      <c r="X92" s="329"/>
      <c r="Y92" s="352"/>
      <c r="Z92" s="994">
        <f>+Z88*$AK$19</f>
        <v>0</v>
      </c>
      <c r="AA92" s="986">
        <f>+AA88*$AK$19</f>
        <v>0</v>
      </c>
      <c r="AB92" s="986">
        <f>+AB88*$AK$19</f>
        <v>0</v>
      </c>
      <c r="AC92" s="986">
        <f>+AC88*$AK$19</f>
        <v>0</v>
      </c>
      <c r="AD92" s="354">
        <f>SUM(R92:AC92)</f>
        <v>0</v>
      </c>
      <c r="AE92" s="985"/>
      <c r="AF92" s="383">
        <f>+AF85*1000*$AF$90+AF88*$AM$19</f>
        <v>0</v>
      </c>
      <c r="AG92" s="329"/>
      <c r="AH92" s="329"/>
      <c r="AI92" s="352"/>
      <c r="AJ92" s="329"/>
      <c r="AK92" s="329"/>
      <c r="AL92" s="329"/>
      <c r="AM92" s="352"/>
      <c r="AN92" s="994">
        <f>+AN88*$AM$19</f>
        <v>0</v>
      </c>
      <c r="AO92" s="986">
        <f>+AO88*$AM$19</f>
        <v>0</v>
      </c>
      <c r="AP92" s="986">
        <f>+AP88*$AM$19</f>
        <v>0</v>
      </c>
      <c r="AQ92" s="986">
        <f>+AQ88*$AM$19</f>
        <v>0</v>
      </c>
      <c r="AR92" s="354">
        <f>SUM(AF92:AQ92)</f>
        <v>0</v>
      </c>
      <c r="AS92" s="985"/>
      <c r="AT92" s="383">
        <f>+AT85*1000*$AT$90+AT88*$AO$19</f>
        <v>0</v>
      </c>
      <c r="AU92" s="329"/>
      <c r="AV92" s="329"/>
      <c r="AW92" s="352"/>
      <c r="AX92" s="329"/>
      <c r="AY92" s="329"/>
      <c r="AZ92" s="329"/>
      <c r="BA92" s="352"/>
      <c r="BB92" s="994">
        <f>+BB88*$AO$19</f>
        <v>0</v>
      </c>
      <c r="BC92" s="986">
        <f>+BC88*$AO$19</f>
        <v>0</v>
      </c>
      <c r="BD92" s="387"/>
      <c r="BE92" s="986">
        <f>+BE88*$AO$19</f>
        <v>0</v>
      </c>
      <c r="BF92" s="354">
        <f>SUM(AT92:BE92)</f>
        <v>0</v>
      </c>
      <c r="BG92" s="985"/>
      <c r="BH92" s="382">
        <f>+P92+AD92+AR92+BF92</f>
        <v>0</v>
      </c>
      <c r="BI92" s="1005">
        <f>+Q92+BG92</f>
        <v>0</v>
      </c>
      <c r="BJ92" s="349"/>
      <c r="BK92" s="269"/>
      <c r="BL92" s="272"/>
    </row>
    <row r="93" spans="1:69" ht="14.65" customHeight="1" x14ac:dyDescent="0.15">
      <c r="A93" s="1006"/>
      <c r="B93" s="381" t="s">
        <v>123</v>
      </c>
      <c r="C93" s="338" t="s">
        <v>147</v>
      </c>
      <c r="D93" s="380"/>
      <c r="E93" s="379"/>
      <c r="F93" s="379"/>
      <c r="G93" s="378"/>
      <c r="H93" s="377">
        <f>+H86*1000*$H$90+H89*$AJ$19</f>
        <v>0</v>
      </c>
      <c r="I93" s="377">
        <f>+I86*1000*$H$90+I89*$AJ$19</f>
        <v>0</v>
      </c>
      <c r="J93" s="377">
        <f>+J86*1000*$H$90+J89*$AJ$19</f>
        <v>0</v>
      </c>
      <c r="K93" s="375">
        <f>+K86*1000*$H$90+K89*$AJ$19</f>
        <v>0</v>
      </c>
      <c r="L93" s="995"/>
      <c r="M93" s="987"/>
      <c r="N93" s="987"/>
      <c r="O93" s="987"/>
      <c r="P93" s="376"/>
      <c r="Q93" s="375">
        <f>+SUM(D93:K93)</f>
        <v>0</v>
      </c>
      <c r="R93" s="380"/>
      <c r="S93" s="379"/>
      <c r="T93" s="379"/>
      <c r="U93" s="378"/>
      <c r="V93" s="377">
        <f>+V86*1000*$V$90+V89*$AL$19</f>
        <v>0</v>
      </c>
      <c r="W93" s="377">
        <f>+W86*1000*$V$90+W89*$AL$19</f>
        <v>0</v>
      </c>
      <c r="X93" s="377">
        <f>+X86*1000*$V$90+X89*$AL$19</f>
        <v>0</v>
      </c>
      <c r="Y93" s="375">
        <f>+Y86*1000*$V$90+Y89*$AL$19</f>
        <v>0</v>
      </c>
      <c r="Z93" s="995"/>
      <c r="AA93" s="987"/>
      <c r="AB93" s="987"/>
      <c r="AC93" s="987"/>
      <c r="AD93" s="376"/>
      <c r="AE93" s="375">
        <f>+SUM(R93:Y93)</f>
        <v>0</v>
      </c>
      <c r="AF93" s="380"/>
      <c r="AG93" s="379"/>
      <c r="AH93" s="379"/>
      <c r="AI93" s="378"/>
      <c r="AJ93" s="377">
        <f>+AJ86*1000*$AJ$90+AJ89*$AN$19</f>
        <v>0</v>
      </c>
      <c r="AK93" s="377">
        <f>+AK86*1000*$AJ$90+AK89*$AN$19</f>
        <v>0</v>
      </c>
      <c r="AL93" s="377">
        <f>+AL86*1000*$AJ$90+AL89*$AN$19</f>
        <v>0</v>
      </c>
      <c r="AM93" s="375">
        <f>+AM86*1000*$AJ$90+AM89*$AN$19</f>
        <v>0</v>
      </c>
      <c r="AN93" s="995"/>
      <c r="AO93" s="987"/>
      <c r="AP93" s="987"/>
      <c r="AQ93" s="987"/>
      <c r="AR93" s="376"/>
      <c r="AS93" s="375">
        <f>+SUM(AF93:AM93)</f>
        <v>0</v>
      </c>
      <c r="AT93" s="380"/>
      <c r="AU93" s="379"/>
      <c r="AV93" s="379"/>
      <c r="AW93" s="378"/>
      <c r="AX93" s="377">
        <f>+AX86*1000*$AX$90+AX89*$AP$19</f>
        <v>0</v>
      </c>
      <c r="AY93" s="377">
        <f>+AY86*1000*$AX$90+AY89*$AP$19</f>
        <v>0</v>
      </c>
      <c r="AZ93" s="377">
        <f>+AZ86*1000*$AX$90+AZ89*$AP$19</f>
        <v>0</v>
      </c>
      <c r="BA93" s="375">
        <f>+BA86*1000*$AX$90+BA89*$AP$19</f>
        <v>0</v>
      </c>
      <c r="BB93" s="995"/>
      <c r="BC93" s="987"/>
      <c r="BD93" s="377"/>
      <c r="BE93" s="987"/>
      <c r="BF93" s="376"/>
      <c r="BG93" s="375">
        <f>+SUM(AT93:BA93)</f>
        <v>0</v>
      </c>
      <c r="BH93" s="374"/>
      <c r="BI93" s="373">
        <f>+Q93+AE93+AS93+BG93</f>
        <v>0</v>
      </c>
      <c r="BJ93" s="372"/>
      <c r="BK93" s="371"/>
      <c r="BL93" s="370"/>
    </row>
    <row r="94" spans="1:69" ht="14.65" customHeight="1" x14ac:dyDescent="0.15">
      <c r="A94" s="999" t="s">
        <v>156</v>
      </c>
      <c r="B94" s="1002" t="s">
        <v>122</v>
      </c>
      <c r="C94" s="364" t="s">
        <v>133</v>
      </c>
      <c r="D94" s="360"/>
      <c r="E94" s="386">
        <f>+E77*$W$31+E87*$AI$31</f>
        <v>0</v>
      </c>
      <c r="F94" s="386">
        <f>+F77*$W$31+F87*$AI$31</f>
        <v>0</v>
      </c>
      <c r="G94" s="385">
        <f>+G77*$W$31+G87*$AI$31</f>
        <v>0</v>
      </c>
      <c r="H94" s="359"/>
      <c r="I94" s="359"/>
      <c r="J94" s="359"/>
      <c r="K94" s="358"/>
      <c r="L94" s="331"/>
      <c r="M94" s="331"/>
      <c r="N94" s="331"/>
      <c r="O94" s="331"/>
      <c r="P94" s="361">
        <f>SUM(D94:O94)</f>
        <v>0</v>
      </c>
      <c r="Q94" s="984">
        <f>+SUM(P94:P95)</f>
        <v>0</v>
      </c>
      <c r="R94" s="360"/>
      <c r="S94" s="386">
        <f>+S77*$Y$37+S87*$AK$37</f>
        <v>0</v>
      </c>
      <c r="T94" s="386">
        <f>+T77*$Y$37+T87*$AK$37</f>
        <v>0</v>
      </c>
      <c r="U94" s="385">
        <f>+U77*$Y$37+U87*$AK$37</f>
        <v>0</v>
      </c>
      <c r="V94" s="359"/>
      <c r="W94" s="359"/>
      <c r="X94" s="359"/>
      <c r="Y94" s="358"/>
      <c r="Z94" s="331"/>
      <c r="AA94" s="331"/>
      <c r="AB94" s="331"/>
      <c r="AC94" s="331"/>
      <c r="AD94" s="361">
        <f>SUM(R94:AC94)</f>
        <v>0</v>
      </c>
      <c r="AE94" s="984">
        <f>+SUM(AD94:AD95)</f>
        <v>0</v>
      </c>
      <c r="AF94" s="360"/>
      <c r="AG94" s="386">
        <f>+AG77*$AA$43+AG87*$AM$43</f>
        <v>0</v>
      </c>
      <c r="AH94" s="386">
        <f>+AH77*$AA$43+AH87*$AM$43</f>
        <v>0</v>
      </c>
      <c r="AI94" s="385">
        <f>+AI77*$AA$43+AI87*$AM$43</f>
        <v>0</v>
      </c>
      <c r="AJ94" s="359"/>
      <c r="AK94" s="359"/>
      <c r="AL94" s="359"/>
      <c r="AM94" s="358"/>
      <c r="AN94" s="331"/>
      <c r="AO94" s="331"/>
      <c r="AP94" s="331"/>
      <c r="AQ94" s="331"/>
      <c r="AR94" s="361">
        <f>SUM(AF94:AQ94)</f>
        <v>0</v>
      </c>
      <c r="AS94" s="984">
        <f>+SUM(AR94:AR95)</f>
        <v>0</v>
      </c>
      <c r="AT94" s="360"/>
      <c r="AU94" s="386">
        <f>+AU77*$AC$49+AU87*$AO$49</f>
        <v>0</v>
      </c>
      <c r="AV94" s="386">
        <f>+AV77*$AC$49+AV87*$AO$49</f>
        <v>0</v>
      </c>
      <c r="AW94" s="385">
        <f>+AW77*$AC$49+AW87*$AO$49</f>
        <v>0</v>
      </c>
      <c r="AX94" s="359"/>
      <c r="AY94" s="359"/>
      <c r="AZ94" s="359"/>
      <c r="BA94" s="358"/>
      <c r="BB94" s="331"/>
      <c r="BC94" s="331"/>
      <c r="BD94" s="331"/>
      <c r="BE94" s="331"/>
      <c r="BF94" s="361">
        <f>SUM(AT94:BE94)</f>
        <v>0</v>
      </c>
      <c r="BG94" s="984">
        <f>+SUM(BF94:BF95)</f>
        <v>0</v>
      </c>
      <c r="BH94" s="356">
        <f>+P94+AD94+AR94+BF94</f>
        <v>0</v>
      </c>
      <c r="BI94" s="1004">
        <f>+BH94+BH95</f>
        <v>0</v>
      </c>
      <c r="BJ94" s="170"/>
      <c r="BK94" s="384"/>
      <c r="BL94" s="364"/>
    </row>
    <row r="95" spans="1:69" ht="14.65" customHeight="1" x14ac:dyDescent="0.15">
      <c r="A95" s="1000"/>
      <c r="B95" s="1003"/>
      <c r="C95" s="285" t="s">
        <v>147</v>
      </c>
      <c r="D95" s="383">
        <f>+D78*$W$31+D88*$AI$31</f>
        <v>0</v>
      </c>
      <c r="E95" s="329"/>
      <c r="F95" s="329"/>
      <c r="G95" s="352"/>
      <c r="H95" s="329"/>
      <c r="I95" s="329"/>
      <c r="J95" s="329"/>
      <c r="K95" s="352"/>
      <c r="L95" s="994">
        <f>+L88*$AI$31</f>
        <v>0</v>
      </c>
      <c r="M95" s="986">
        <f>+M88*$AI$31</f>
        <v>0</v>
      </c>
      <c r="N95" s="986">
        <f>+N88*$AI$31</f>
        <v>0</v>
      </c>
      <c r="O95" s="986">
        <f>+O88*$AI$31</f>
        <v>0</v>
      </c>
      <c r="P95" s="354">
        <f>SUM(D95:O95)</f>
        <v>0</v>
      </c>
      <c r="Q95" s="985"/>
      <c r="R95" s="383">
        <f>+R78*$Y$37+R88*$AK$37</f>
        <v>0</v>
      </c>
      <c r="S95" s="329"/>
      <c r="T95" s="329"/>
      <c r="U95" s="352"/>
      <c r="V95" s="329"/>
      <c r="W95" s="329"/>
      <c r="X95" s="329"/>
      <c r="Y95" s="352"/>
      <c r="Z95" s="994">
        <f>+Z88*$AK$37</f>
        <v>0</v>
      </c>
      <c r="AA95" s="986">
        <f>+AA88*$AK$37</f>
        <v>0</v>
      </c>
      <c r="AB95" s="986">
        <f>+AB88*$AK$37</f>
        <v>0</v>
      </c>
      <c r="AC95" s="986">
        <f>+AC88*$AK$37</f>
        <v>0</v>
      </c>
      <c r="AD95" s="354">
        <f>SUM(R95:AC95)</f>
        <v>0</v>
      </c>
      <c r="AE95" s="985"/>
      <c r="AF95" s="383">
        <f>+AF78*$AA$43+AF88*$AM$43</f>
        <v>0</v>
      </c>
      <c r="AG95" s="329"/>
      <c r="AH95" s="329"/>
      <c r="AI95" s="352"/>
      <c r="AJ95" s="329"/>
      <c r="AK95" s="329"/>
      <c r="AL95" s="329"/>
      <c r="AM95" s="352"/>
      <c r="AN95" s="994">
        <f>+AN88*$AM$43</f>
        <v>0</v>
      </c>
      <c r="AO95" s="986">
        <f>+AO88*$AM$43</f>
        <v>0</v>
      </c>
      <c r="AP95" s="986">
        <f>+AP88*$AM$43</f>
        <v>0</v>
      </c>
      <c r="AQ95" s="986">
        <f>+AQ88*$AM$43</f>
        <v>0</v>
      </c>
      <c r="AR95" s="354">
        <f>SUM(AF95:AQ95)</f>
        <v>0</v>
      </c>
      <c r="AS95" s="985"/>
      <c r="AT95" s="383">
        <f>+AT78*$AC$49+AT88*$AO$49</f>
        <v>0</v>
      </c>
      <c r="AU95" s="329"/>
      <c r="AV95" s="329"/>
      <c r="AW95" s="352"/>
      <c r="AX95" s="329"/>
      <c r="AY95" s="329"/>
      <c r="AZ95" s="329"/>
      <c r="BA95" s="352"/>
      <c r="BB95" s="994">
        <f>+BB88*$AO$49</f>
        <v>0</v>
      </c>
      <c r="BC95" s="986">
        <f>+BC88*$AO$49</f>
        <v>0</v>
      </c>
      <c r="BD95" s="986">
        <f>+BD88*$AO$49</f>
        <v>0</v>
      </c>
      <c r="BE95" s="986">
        <f>+BE88*$AO$49</f>
        <v>0</v>
      </c>
      <c r="BF95" s="354">
        <f>SUM(AT95:BE95)</f>
        <v>0</v>
      </c>
      <c r="BG95" s="985"/>
      <c r="BH95" s="382">
        <f>+P95+AD95+AR95+BF95</f>
        <v>0</v>
      </c>
      <c r="BI95" s="1005">
        <f>+Q95+BG95</f>
        <v>0</v>
      </c>
      <c r="BJ95" s="349"/>
      <c r="BK95" s="269"/>
      <c r="BL95" s="272"/>
    </row>
    <row r="96" spans="1:69" ht="14.65" customHeight="1" x14ac:dyDescent="0.15">
      <c r="A96" s="1006"/>
      <c r="B96" s="381" t="s">
        <v>123</v>
      </c>
      <c r="C96" s="338" t="s">
        <v>147</v>
      </c>
      <c r="D96" s="380"/>
      <c r="E96" s="379"/>
      <c r="F96" s="379"/>
      <c r="G96" s="378"/>
      <c r="H96" s="377">
        <f>+H79*$X$31+H89*$AJ$31</f>
        <v>0</v>
      </c>
      <c r="I96" s="377">
        <f>+I79*$X$31+I89*$AJ$31</f>
        <v>0</v>
      </c>
      <c r="J96" s="377">
        <f>+J79*$X$31+J89*$AJ$31</f>
        <v>0</v>
      </c>
      <c r="K96" s="375">
        <f>+K79*$X$31+K89*$AJ$31</f>
        <v>0</v>
      </c>
      <c r="L96" s="995"/>
      <c r="M96" s="987"/>
      <c r="N96" s="987"/>
      <c r="O96" s="987"/>
      <c r="P96" s="376"/>
      <c r="Q96" s="375">
        <f>+SUM(D96:K96)</f>
        <v>0</v>
      </c>
      <c r="R96" s="380"/>
      <c r="S96" s="379"/>
      <c r="T96" s="379"/>
      <c r="U96" s="378"/>
      <c r="V96" s="377">
        <f>+V79*$Z$37+V89*$AL$37</f>
        <v>0</v>
      </c>
      <c r="W96" s="377">
        <f>+W79*$Z$37+W89*$AL$37</f>
        <v>0</v>
      </c>
      <c r="X96" s="377">
        <f>+X79*$Z$37+X89*$AL$37</f>
        <v>0</v>
      </c>
      <c r="Y96" s="375">
        <f>+Y79*$Z$37+Y89*$AL$37</f>
        <v>0</v>
      </c>
      <c r="Z96" s="995"/>
      <c r="AA96" s="987"/>
      <c r="AB96" s="987"/>
      <c r="AC96" s="987"/>
      <c r="AD96" s="376"/>
      <c r="AE96" s="375">
        <f>+SUM(R96:Y96)</f>
        <v>0</v>
      </c>
      <c r="AF96" s="380"/>
      <c r="AG96" s="379"/>
      <c r="AH96" s="379"/>
      <c r="AI96" s="378"/>
      <c r="AJ96" s="377">
        <f>+AJ79*$AB$43+AJ89*$AN$43</f>
        <v>0</v>
      </c>
      <c r="AK96" s="377">
        <f>+AK79*$AB$43+AK89*$AN$43</f>
        <v>0</v>
      </c>
      <c r="AL96" s="377">
        <f>+AL79*$AB$43+AL89*$AN$43</f>
        <v>0</v>
      </c>
      <c r="AM96" s="375">
        <f>+AM79*$AB$43+AM89*$AN$43</f>
        <v>0</v>
      </c>
      <c r="AN96" s="995"/>
      <c r="AO96" s="987"/>
      <c r="AP96" s="987"/>
      <c r="AQ96" s="987"/>
      <c r="AR96" s="376"/>
      <c r="AS96" s="375">
        <f>+SUM(AF96:AM96)</f>
        <v>0</v>
      </c>
      <c r="AT96" s="380"/>
      <c r="AU96" s="379"/>
      <c r="AV96" s="379"/>
      <c r="AW96" s="378"/>
      <c r="AX96" s="377">
        <f>+AX79*$AD$49+AX89*$AP$49</f>
        <v>0</v>
      </c>
      <c r="AY96" s="377">
        <f>+AY79*$AD$49+AY89*$AP$49</f>
        <v>0</v>
      </c>
      <c r="AZ96" s="377">
        <f>+AZ79*$AD$49+AZ89*$AP$49</f>
        <v>0</v>
      </c>
      <c r="BA96" s="375">
        <f>+BA79*$AD$49+BA89*$AP$49</f>
        <v>0</v>
      </c>
      <c r="BB96" s="995"/>
      <c r="BC96" s="987"/>
      <c r="BD96" s="987"/>
      <c r="BE96" s="987"/>
      <c r="BF96" s="376"/>
      <c r="BG96" s="375">
        <f>+SUM(AT96:BA96)</f>
        <v>0</v>
      </c>
      <c r="BH96" s="374"/>
      <c r="BI96" s="373">
        <f>+Q96+AE96+AS96+BG96</f>
        <v>0</v>
      </c>
      <c r="BJ96" s="372"/>
      <c r="BK96" s="371"/>
      <c r="BL96" s="370"/>
    </row>
    <row r="97" spans="1:64" ht="14.65" customHeight="1" x14ac:dyDescent="0.15">
      <c r="A97" s="999" t="s">
        <v>344</v>
      </c>
      <c r="B97" s="1002" t="s">
        <v>122</v>
      </c>
      <c r="C97" s="364" t="s">
        <v>133</v>
      </c>
      <c r="D97" s="360"/>
      <c r="E97" s="369"/>
      <c r="F97" s="369"/>
      <c r="G97" s="368"/>
      <c r="H97" s="359"/>
      <c r="I97" s="359"/>
      <c r="J97" s="359"/>
      <c r="K97" s="358"/>
      <c r="L97" s="331"/>
      <c r="M97" s="331"/>
      <c r="N97" s="331"/>
      <c r="O97" s="331"/>
      <c r="P97" s="361">
        <f>SUM(D97:O97)</f>
        <v>0</v>
      </c>
      <c r="Q97" s="984">
        <f>+SUM(P97:P98)</f>
        <v>0</v>
      </c>
      <c r="R97" s="360"/>
      <c r="S97" s="369"/>
      <c r="T97" s="369"/>
      <c r="U97" s="368"/>
      <c r="V97" s="359"/>
      <c r="W97" s="359"/>
      <c r="X97" s="359"/>
      <c r="Y97" s="358"/>
      <c r="Z97" s="331"/>
      <c r="AA97" s="331"/>
      <c r="AB97" s="331"/>
      <c r="AC97" s="331"/>
      <c r="AD97" s="361">
        <f>SUM(R97:AC97)</f>
        <v>0</v>
      </c>
      <c r="AE97" s="984">
        <f>+SUM(AD97:AD98)</f>
        <v>0</v>
      </c>
      <c r="AF97" s="360"/>
      <c r="AG97" s="369"/>
      <c r="AH97" s="369"/>
      <c r="AI97" s="368"/>
      <c r="AJ97" s="359"/>
      <c r="AK97" s="359"/>
      <c r="AL97" s="359"/>
      <c r="AM97" s="358"/>
      <c r="AN97" s="331"/>
      <c r="AO97" s="331"/>
      <c r="AP97" s="331"/>
      <c r="AQ97" s="331"/>
      <c r="AR97" s="361">
        <f>SUM(AF97:AQ97)</f>
        <v>0</v>
      </c>
      <c r="AS97" s="984">
        <f>+SUM(AR97:AR98)</f>
        <v>0</v>
      </c>
      <c r="AT97" s="360"/>
      <c r="AU97" s="369"/>
      <c r="AV97" s="369"/>
      <c r="AW97" s="368"/>
      <c r="AX97" s="359"/>
      <c r="AY97" s="359"/>
      <c r="AZ97" s="359"/>
      <c r="BA97" s="358"/>
      <c r="BB97" s="331"/>
      <c r="BC97" s="331"/>
      <c r="BD97" s="331"/>
      <c r="BE97" s="331"/>
      <c r="BF97" s="361">
        <f>SUM(AT97:BE97)</f>
        <v>0</v>
      </c>
      <c r="BG97" s="984">
        <f>+SUM(BF97:BF98)</f>
        <v>0</v>
      </c>
      <c r="BH97" s="356">
        <f>+P97+AD97+AR97+BF97</f>
        <v>0</v>
      </c>
      <c r="BI97" s="984">
        <f>+BH97+BH98</f>
        <v>0</v>
      </c>
      <c r="BJ97" s="975" t="s">
        <v>342</v>
      </c>
      <c r="BK97" s="976"/>
      <c r="BL97" s="977"/>
    </row>
    <row r="98" spans="1:64" ht="14.65" customHeight="1" x14ac:dyDescent="0.15">
      <c r="A98" s="1000"/>
      <c r="B98" s="1003"/>
      <c r="C98" s="285" t="s">
        <v>147</v>
      </c>
      <c r="D98" s="367"/>
      <c r="E98" s="329"/>
      <c r="F98" s="329"/>
      <c r="G98" s="352"/>
      <c r="H98" s="329"/>
      <c r="I98" s="329"/>
      <c r="J98" s="329"/>
      <c r="K98" s="352"/>
      <c r="L98" s="329"/>
      <c r="M98" s="329"/>
      <c r="N98" s="329"/>
      <c r="O98" s="329"/>
      <c r="P98" s="354">
        <f>SUM(D98:O98)</f>
        <v>0</v>
      </c>
      <c r="Q98" s="985"/>
      <c r="R98" s="367"/>
      <c r="S98" s="329"/>
      <c r="T98" s="329"/>
      <c r="U98" s="352"/>
      <c r="V98" s="329"/>
      <c r="W98" s="329"/>
      <c r="X98" s="329"/>
      <c r="Y98" s="352"/>
      <c r="Z98" s="329"/>
      <c r="AA98" s="329"/>
      <c r="AB98" s="329"/>
      <c r="AC98" s="329"/>
      <c r="AD98" s="354">
        <f>SUM(R98:AC98)</f>
        <v>0</v>
      </c>
      <c r="AE98" s="985"/>
      <c r="AF98" s="367"/>
      <c r="AG98" s="329"/>
      <c r="AH98" s="329"/>
      <c r="AI98" s="352"/>
      <c r="AJ98" s="329"/>
      <c r="AK98" s="329"/>
      <c r="AL98" s="329"/>
      <c r="AM98" s="352"/>
      <c r="AN98" s="329"/>
      <c r="AO98" s="329"/>
      <c r="AP98" s="329"/>
      <c r="AQ98" s="329"/>
      <c r="AR98" s="354">
        <f>SUM(AF98:AQ98)</f>
        <v>0</v>
      </c>
      <c r="AS98" s="985"/>
      <c r="AT98" s="367"/>
      <c r="AU98" s="329"/>
      <c r="AV98" s="329"/>
      <c r="AW98" s="352"/>
      <c r="AX98" s="329"/>
      <c r="AY98" s="329"/>
      <c r="AZ98" s="329"/>
      <c r="BA98" s="352"/>
      <c r="BB98" s="329"/>
      <c r="BC98" s="329"/>
      <c r="BD98" s="329"/>
      <c r="BE98" s="329"/>
      <c r="BF98" s="354">
        <f>SUM(AT98:BE98)</f>
        <v>0</v>
      </c>
      <c r="BG98" s="985"/>
      <c r="BH98" s="350">
        <f>+P98+AD98+AR98+BF98</f>
        <v>0</v>
      </c>
      <c r="BI98" s="985">
        <f>+Q98+BG98</f>
        <v>0</v>
      </c>
      <c r="BJ98" s="349"/>
      <c r="BK98" s="269"/>
      <c r="BL98" s="272"/>
    </row>
    <row r="99" spans="1:64" ht="14.65" customHeight="1" thickBot="1" x14ac:dyDescent="0.2">
      <c r="A99" s="1001"/>
      <c r="B99" s="348" t="s">
        <v>123</v>
      </c>
      <c r="C99" s="328" t="s">
        <v>147</v>
      </c>
      <c r="D99" s="322"/>
      <c r="E99" s="321"/>
      <c r="F99" s="321"/>
      <c r="G99" s="344"/>
      <c r="H99" s="366"/>
      <c r="I99" s="366"/>
      <c r="J99" s="366"/>
      <c r="K99" s="365"/>
      <c r="L99" s="322"/>
      <c r="M99" s="321"/>
      <c r="N99" s="321"/>
      <c r="O99" s="321"/>
      <c r="P99" s="342"/>
      <c r="Q99" s="345">
        <f>+SUM(D99:O99)</f>
        <v>0</v>
      </c>
      <c r="R99" s="322"/>
      <c r="S99" s="321"/>
      <c r="T99" s="321"/>
      <c r="U99" s="344"/>
      <c r="V99" s="366"/>
      <c r="W99" s="366"/>
      <c r="X99" s="366"/>
      <c r="Y99" s="365"/>
      <c r="Z99" s="322"/>
      <c r="AA99" s="321"/>
      <c r="AB99" s="321"/>
      <c r="AC99" s="321"/>
      <c r="AD99" s="342"/>
      <c r="AE99" s="345">
        <f>+SUM(R99:AC99)</f>
        <v>0</v>
      </c>
      <c r="AF99" s="322"/>
      <c r="AG99" s="321"/>
      <c r="AH99" s="321"/>
      <c r="AI99" s="344"/>
      <c r="AJ99" s="366"/>
      <c r="AK99" s="366"/>
      <c r="AL99" s="366"/>
      <c r="AM99" s="365"/>
      <c r="AN99" s="322"/>
      <c r="AO99" s="321"/>
      <c r="AP99" s="321"/>
      <c r="AQ99" s="321"/>
      <c r="AR99" s="342"/>
      <c r="AS99" s="345">
        <f>+SUM(AF99:AQ99)</f>
        <v>0</v>
      </c>
      <c r="AT99" s="322"/>
      <c r="AU99" s="321"/>
      <c r="AV99" s="321"/>
      <c r="AW99" s="344"/>
      <c r="AX99" s="366"/>
      <c r="AY99" s="366"/>
      <c r="AZ99" s="366"/>
      <c r="BA99" s="365"/>
      <c r="BB99" s="322"/>
      <c r="BC99" s="321"/>
      <c r="BD99" s="321"/>
      <c r="BE99" s="321"/>
      <c r="BF99" s="342"/>
      <c r="BG99" s="345">
        <f>+SUM(AT99:BE99)</f>
        <v>0</v>
      </c>
      <c r="BH99" s="340"/>
      <c r="BI99" s="339">
        <f>+Q99+AE99+AS99+BG99</f>
        <v>0</v>
      </c>
      <c r="BJ99" s="320"/>
      <c r="BK99" s="319"/>
      <c r="BL99" s="318"/>
    </row>
    <row r="100" spans="1:64" ht="14.65" customHeight="1" thickTop="1" x14ac:dyDescent="0.15">
      <c r="A100" s="999" t="s">
        <v>343</v>
      </c>
      <c r="B100" s="1002" t="s">
        <v>122</v>
      </c>
      <c r="C100" s="364" t="s">
        <v>133</v>
      </c>
      <c r="D100" s="360"/>
      <c r="E100" s="363">
        <f>+E77*$W$54+E87*$AI$54</f>
        <v>0</v>
      </c>
      <c r="F100" s="363">
        <f>+F77*$W$54+F87*$AI$54</f>
        <v>0</v>
      </c>
      <c r="G100" s="362">
        <f>+G77*$W$54+G87*$AI$54</f>
        <v>0</v>
      </c>
      <c r="H100" s="359"/>
      <c r="I100" s="359"/>
      <c r="J100" s="359"/>
      <c r="K100" s="358"/>
      <c r="L100" s="331"/>
      <c r="M100" s="331"/>
      <c r="N100" s="331"/>
      <c r="O100" s="331"/>
      <c r="P100" s="361">
        <f>SUM(D100:O100)</f>
        <v>0</v>
      </c>
      <c r="Q100" s="984">
        <f>+SUM(P100:P101)</f>
        <v>0</v>
      </c>
      <c r="R100" s="360"/>
      <c r="S100" s="363">
        <f>+S77*$Y$58+S87*$AK$58</f>
        <v>0</v>
      </c>
      <c r="T100" s="363">
        <f>+T77*$Y$58+T87*$AK$58</f>
        <v>0</v>
      </c>
      <c r="U100" s="362">
        <f>+U77*$Y$58+U87*$AK$58</f>
        <v>0</v>
      </c>
      <c r="V100" s="359"/>
      <c r="W100" s="359"/>
      <c r="X100" s="359"/>
      <c r="Y100" s="358"/>
      <c r="Z100" s="331"/>
      <c r="AA100" s="331"/>
      <c r="AB100" s="331"/>
      <c r="AC100" s="331"/>
      <c r="AD100" s="361">
        <f>SUM(R100:AC100)</f>
        <v>0</v>
      </c>
      <c r="AE100" s="984">
        <f>+SUM(AD100:AD101)</f>
        <v>0</v>
      </c>
      <c r="AF100" s="360"/>
      <c r="AG100" s="363">
        <f>+AG77*$AA$62+AG87*$AM$62</f>
        <v>0</v>
      </c>
      <c r="AH100" s="363">
        <f>+AH77*$AA$62+AH87*$AM$62</f>
        <v>0</v>
      </c>
      <c r="AI100" s="362">
        <f>+AI77*$AA$62+AI87*$AM$62</f>
        <v>0</v>
      </c>
      <c r="AJ100" s="359"/>
      <c r="AK100" s="359"/>
      <c r="AL100" s="359"/>
      <c r="AM100" s="358"/>
      <c r="AN100" s="331"/>
      <c r="AO100" s="331"/>
      <c r="AP100" s="331"/>
      <c r="AQ100" s="331"/>
      <c r="AR100" s="361">
        <f>SUM(AF100:AQ100)</f>
        <v>0</v>
      </c>
      <c r="AS100" s="984">
        <f>+SUM(AR100:AR101)</f>
        <v>0</v>
      </c>
      <c r="AT100" s="360"/>
      <c r="AU100" s="331"/>
      <c r="AV100" s="331"/>
      <c r="AW100" s="330"/>
      <c r="AX100" s="359"/>
      <c r="AY100" s="359"/>
      <c r="AZ100" s="359"/>
      <c r="BA100" s="358"/>
      <c r="BB100" s="331"/>
      <c r="BC100" s="331"/>
      <c r="BD100" s="331"/>
      <c r="BE100" s="331"/>
      <c r="BF100" s="357"/>
      <c r="BG100" s="982"/>
      <c r="BH100" s="356">
        <f>+P100+AD100+AR100+BF100</f>
        <v>0</v>
      </c>
      <c r="BI100" s="984">
        <f>+BH100+BH101</f>
        <v>0</v>
      </c>
      <c r="BJ100" s="975" t="s">
        <v>342</v>
      </c>
      <c r="BK100" s="976"/>
      <c r="BL100" s="977"/>
    </row>
    <row r="101" spans="1:64" ht="14.65" customHeight="1" x14ac:dyDescent="0.15">
      <c r="A101" s="1000"/>
      <c r="B101" s="1003"/>
      <c r="C101" s="285" t="s">
        <v>147</v>
      </c>
      <c r="D101" s="355">
        <f>+D78*$W$54+D88*$AI$54</f>
        <v>0</v>
      </c>
      <c r="E101" s="329"/>
      <c r="F101" s="329"/>
      <c r="G101" s="352"/>
      <c r="H101" s="329"/>
      <c r="I101" s="329"/>
      <c r="J101" s="329"/>
      <c r="K101" s="352"/>
      <c r="L101" s="994">
        <f>+L88*$AI$54</f>
        <v>0</v>
      </c>
      <c r="M101" s="986">
        <f>+M88*$AI$54</f>
        <v>0</v>
      </c>
      <c r="N101" s="986">
        <f>+N88*$AI$54</f>
        <v>0</v>
      </c>
      <c r="O101" s="986">
        <f>+O88*$AI$54</f>
        <v>0</v>
      </c>
      <c r="P101" s="354">
        <f>SUM(D101:O101)</f>
        <v>0</v>
      </c>
      <c r="Q101" s="985"/>
      <c r="R101" s="355">
        <f>+R78*$Y$58+R88*$AK$58</f>
        <v>0</v>
      </c>
      <c r="S101" s="329"/>
      <c r="T101" s="329"/>
      <c r="U101" s="352"/>
      <c r="V101" s="329"/>
      <c r="W101" s="329"/>
      <c r="X101" s="329"/>
      <c r="Y101" s="352"/>
      <c r="Z101" s="994">
        <f>+Z88*$AK$58</f>
        <v>0</v>
      </c>
      <c r="AA101" s="986">
        <f>+AA88*$AK$58</f>
        <v>0</v>
      </c>
      <c r="AB101" s="986">
        <f>+AB88*$AK$58</f>
        <v>0</v>
      </c>
      <c r="AC101" s="986">
        <f>+AC88*$AK$58</f>
        <v>0</v>
      </c>
      <c r="AD101" s="354">
        <f>SUM(R101:AC101)</f>
        <v>0</v>
      </c>
      <c r="AE101" s="985"/>
      <c r="AF101" s="355">
        <f>+AF78*$AA$62+AF88*$AM$62</f>
        <v>0</v>
      </c>
      <c r="AG101" s="329"/>
      <c r="AH101" s="329"/>
      <c r="AI101" s="352"/>
      <c r="AJ101" s="329"/>
      <c r="AK101" s="329"/>
      <c r="AL101" s="329"/>
      <c r="AM101" s="352"/>
      <c r="AN101" s="994">
        <f>+AN88*$AM$62</f>
        <v>0</v>
      </c>
      <c r="AO101" s="986">
        <f>+AO88*$AM$62</f>
        <v>0</v>
      </c>
      <c r="AP101" s="986">
        <f>+AP88*$AM$62</f>
        <v>0</v>
      </c>
      <c r="AQ101" s="986">
        <f>+AQ88*$AM$62</f>
        <v>0</v>
      </c>
      <c r="AR101" s="354">
        <f>SUM(AF101:AQ101)</f>
        <v>0</v>
      </c>
      <c r="AS101" s="985"/>
      <c r="AT101" s="353"/>
      <c r="AU101" s="329"/>
      <c r="AV101" s="329"/>
      <c r="AW101" s="352"/>
      <c r="AX101" s="329"/>
      <c r="AY101" s="329"/>
      <c r="AZ101" s="329"/>
      <c r="BA101" s="352"/>
      <c r="BB101" s="329"/>
      <c r="BC101" s="329"/>
      <c r="BD101" s="329"/>
      <c r="BE101" s="329"/>
      <c r="BF101" s="351"/>
      <c r="BG101" s="983"/>
      <c r="BH101" s="350">
        <f>+P101+AD101+AR101+BF101</f>
        <v>0</v>
      </c>
      <c r="BI101" s="985">
        <f>+Q101+BG101</f>
        <v>0</v>
      </c>
      <c r="BJ101" s="349"/>
      <c r="BK101" s="269"/>
      <c r="BL101" s="272"/>
    </row>
    <row r="102" spans="1:64" ht="14.65" customHeight="1" thickBot="1" x14ac:dyDescent="0.2">
      <c r="A102" s="1001"/>
      <c r="B102" s="348" t="s">
        <v>123</v>
      </c>
      <c r="C102" s="328" t="s">
        <v>147</v>
      </c>
      <c r="D102" s="322"/>
      <c r="E102" s="321"/>
      <c r="F102" s="321"/>
      <c r="G102" s="344"/>
      <c r="H102" s="347">
        <f>+H79*$X$54+H89*$AJ$54</f>
        <v>0</v>
      </c>
      <c r="I102" s="347">
        <f>+I79*$X$54+I89*$AJ$54</f>
        <v>0</v>
      </c>
      <c r="J102" s="347">
        <f>+J79*$X$54+J89*$AJ$54</f>
        <v>0</v>
      </c>
      <c r="K102" s="346">
        <f>+K79*$X$54+K89*$AJ$54</f>
        <v>0</v>
      </c>
      <c r="L102" s="995"/>
      <c r="M102" s="987"/>
      <c r="N102" s="987"/>
      <c r="O102" s="987"/>
      <c r="P102" s="342"/>
      <c r="Q102" s="345">
        <f>+SUM(D102:O102)</f>
        <v>0</v>
      </c>
      <c r="R102" s="322"/>
      <c r="S102" s="321"/>
      <c r="T102" s="321"/>
      <c r="U102" s="344"/>
      <c r="V102" s="347">
        <f>+V79*$Z$58+V89*$AL$58</f>
        <v>0</v>
      </c>
      <c r="W102" s="347">
        <f>+W79*$Z$58+W89*$AL$58</f>
        <v>0</v>
      </c>
      <c r="X102" s="347">
        <f>+X79*$Z$58+X89*$AL$58</f>
        <v>0</v>
      </c>
      <c r="Y102" s="346">
        <f>+Y79*$Z$58+Y89*$AL$58</f>
        <v>0</v>
      </c>
      <c r="Z102" s="995"/>
      <c r="AA102" s="987"/>
      <c r="AB102" s="987"/>
      <c r="AC102" s="987"/>
      <c r="AD102" s="342"/>
      <c r="AE102" s="345">
        <f>+SUM(R102:AC102)</f>
        <v>0</v>
      </c>
      <c r="AF102" s="322"/>
      <c r="AG102" s="321"/>
      <c r="AH102" s="321"/>
      <c r="AI102" s="344"/>
      <c r="AJ102" s="347">
        <f>+AJ79*$AB$62+AJ89*$AN$62</f>
        <v>0</v>
      </c>
      <c r="AK102" s="347">
        <f>+AK79*$AB$62+AK89*$AN$62</f>
        <v>0</v>
      </c>
      <c r="AL102" s="347">
        <f>+AL79*$AB$62+AL89*$AN$62</f>
        <v>0</v>
      </c>
      <c r="AM102" s="346">
        <f>+AM79*$AB$62+AM89*$AN$62</f>
        <v>0</v>
      </c>
      <c r="AN102" s="995"/>
      <c r="AO102" s="987"/>
      <c r="AP102" s="987"/>
      <c r="AQ102" s="987"/>
      <c r="AR102" s="342"/>
      <c r="AS102" s="345">
        <f>+SUM(AF102:AQ102)</f>
        <v>0</v>
      </c>
      <c r="AT102" s="322"/>
      <c r="AU102" s="321"/>
      <c r="AV102" s="321"/>
      <c r="AW102" s="344"/>
      <c r="AX102" s="343"/>
      <c r="AY102" s="343"/>
      <c r="AZ102" s="343"/>
      <c r="BA102" s="341"/>
      <c r="BB102" s="322"/>
      <c r="BC102" s="321"/>
      <c r="BD102" s="321"/>
      <c r="BE102" s="321"/>
      <c r="BF102" s="342"/>
      <c r="BG102" s="341"/>
      <c r="BH102" s="340"/>
      <c r="BI102" s="339">
        <f>+Q102+AE102+AS102+BG102</f>
        <v>0</v>
      </c>
      <c r="BJ102" s="320"/>
      <c r="BK102" s="319"/>
      <c r="BL102" s="318"/>
    </row>
    <row r="103" spans="1:64" ht="14.65" customHeight="1" thickTop="1" x14ac:dyDescent="0.15">
      <c r="A103" s="978" t="s">
        <v>157</v>
      </c>
      <c r="B103" s="979"/>
      <c r="C103" s="338" t="s">
        <v>341</v>
      </c>
      <c r="D103" s="988">
        <f>IF(K19&gt;0,+AU19/K19*860/10750,0)</f>
        <v>0</v>
      </c>
      <c r="E103" s="989"/>
      <c r="F103" s="989"/>
      <c r="G103" s="990"/>
      <c r="H103" s="991">
        <f>IF(L19&gt;0,+AV19/L19*860/10750,0)</f>
        <v>0</v>
      </c>
      <c r="I103" s="992"/>
      <c r="J103" s="992"/>
      <c r="K103" s="993"/>
      <c r="L103" s="337"/>
      <c r="M103" s="337"/>
      <c r="N103" s="337"/>
      <c r="O103" s="337"/>
      <c r="P103" s="336"/>
      <c r="Q103" s="335"/>
      <c r="R103" s="988">
        <f>IF(M19&gt;0,+AW19/M19*860/10750,0)</f>
        <v>0</v>
      </c>
      <c r="S103" s="989"/>
      <c r="T103" s="989"/>
      <c r="U103" s="990"/>
      <c r="V103" s="991">
        <f>IF(N19&gt;0,+AX19/N19*860/10750,0)</f>
        <v>0</v>
      </c>
      <c r="W103" s="992"/>
      <c r="X103" s="992"/>
      <c r="Y103" s="993"/>
      <c r="Z103" s="337"/>
      <c r="AA103" s="337"/>
      <c r="AB103" s="337"/>
      <c r="AC103" s="337"/>
      <c r="AD103" s="336"/>
      <c r="AE103" s="335"/>
      <c r="AF103" s="988">
        <f>IF(AA19&gt;0,+AY19/AA19*860/10750,0)</f>
        <v>0</v>
      </c>
      <c r="AG103" s="989"/>
      <c r="AH103" s="989"/>
      <c r="AI103" s="990"/>
      <c r="AJ103" s="991">
        <f>IF(AB19&gt;0,+AZ19/AB19*860/10750,0)</f>
        <v>0</v>
      </c>
      <c r="AK103" s="992"/>
      <c r="AL103" s="992"/>
      <c r="AM103" s="993"/>
      <c r="AN103" s="337"/>
      <c r="AO103" s="337"/>
      <c r="AP103" s="337"/>
      <c r="AQ103" s="337"/>
      <c r="AR103" s="336"/>
      <c r="AS103" s="335"/>
      <c r="AT103" s="988">
        <f>IF(Q19&gt;0,+BA19/Q19*860/10750,0)</f>
        <v>0</v>
      </c>
      <c r="AU103" s="989"/>
      <c r="AV103" s="989"/>
      <c r="AW103" s="990"/>
      <c r="AX103" s="991">
        <f>IF(R19&gt;0,+BB19/R19*860/10750,0)</f>
        <v>0</v>
      </c>
      <c r="AY103" s="992"/>
      <c r="AZ103" s="992"/>
      <c r="BA103" s="993"/>
      <c r="BB103" s="337"/>
      <c r="BC103" s="337"/>
      <c r="BD103" s="337"/>
      <c r="BE103" s="337"/>
      <c r="BF103" s="336"/>
      <c r="BG103" s="335"/>
      <c r="BH103" s="336"/>
      <c r="BI103" s="335"/>
      <c r="BJ103" s="996"/>
      <c r="BK103" s="997"/>
      <c r="BL103" s="998"/>
    </row>
    <row r="104" spans="1:64" ht="14.65" customHeight="1" x14ac:dyDescent="0.15">
      <c r="A104" s="969" t="s">
        <v>340</v>
      </c>
      <c r="B104" s="970"/>
      <c r="C104" s="334" t="s">
        <v>339</v>
      </c>
      <c r="D104" s="333">
        <f>+D85*1000*$D$103</f>
        <v>0</v>
      </c>
      <c r="E104" s="333">
        <f>+E84*1000*$D$103</f>
        <v>0</v>
      </c>
      <c r="F104" s="333">
        <f>+F84*1000*$D$103</f>
        <v>0</v>
      </c>
      <c r="G104" s="332">
        <f>+G84*1000*$D$103</f>
        <v>0</v>
      </c>
      <c r="H104" s="331"/>
      <c r="I104" s="331"/>
      <c r="J104" s="331"/>
      <c r="K104" s="330"/>
      <c r="L104" s="329"/>
      <c r="M104" s="329"/>
      <c r="N104" s="329"/>
      <c r="O104" s="329"/>
      <c r="P104" s="973">
        <f>SUM(D104:O104)</f>
        <v>0</v>
      </c>
      <c r="Q104" s="974"/>
      <c r="R104" s="333">
        <f>+R85*1000*$R$103</f>
        <v>0</v>
      </c>
      <c r="S104" s="333">
        <f>+S84*1000*$R$103</f>
        <v>0</v>
      </c>
      <c r="T104" s="333">
        <f>+T84*1000*$R$103</f>
        <v>0</v>
      </c>
      <c r="U104" s="332">
        <f>+U84*1000*$R$103</f>
        <v>0</v>
      </c>
      <c r="V104" s="331"/>
      <c r="W104" s="331"/>
      <c r="X104" s="331"/>
      <c r="Y104" s="330"/>
      <c r="Z104" s="329"/>
      <c r="AA104" s="329"/>
      <c r="AB104" s="329"/>
      <c r="AC104" s="329"/>
      <c r="AD104" s="973">
        <f>SUM(R104:AC104)</f>
        <v>0</v>
      </c>
      <c r="AE104" s="974"/>
      <c r="AF104" s="333">
        <f>+AF85*1000*$AF$103</f>
        <v>0</v>
      </c>
      <c r="AG104" s="333">
        <f>+AG84*1000*$AF$103</f>
        <v>0</v>
      </c>
      <c r="AH104" s="333">
        <f>+AH84*1000*$AF$103</f>
        <v>0</v>
      </c>
      <c r="AI104" s="332">
        <f>+AI84*1000*$AF$103</f>
        <v>0</v>
      </c>
      <c r="AJ104" s="331"/>
      <c r="AK104" s="331"/>
      <c r="AL104" s="331"/>
      <c r="AM104" s="330"/>
      <c r="AN104" s="329"/>
      <c r="AO104" s="329"/>
      <c r="AP104" s="329"/>
      <c r="AQ104" s="329"/>
      <c r="AR104" s="973">
        <f>SUM(AF104:AQ104)</f>
        <v>0</v>
      </c>
      <c r="AS104" s="974"/>
      <c r="AT104" s="333">
        <f>+AT85*1000*$AT$103</f>
        <v>0</v>
      </c>
      <c r="AU104" s="333">
        <f>+AU84*1000*$AT$103</f>
        <v>0</v>
      </c>
      <c r="AV104" s="333">
        <f>+AV84*1000*$AT$103</f>
        <v>0</v>
      </c>
      <c r="AW104" s="332">
        <f>+AW84*1000*$AT$103</f>
        <v>0</v>
      </c>
      <c r="AX104" s="331"/>
      <c r="AY104" s="331"/>
      <c r="AZ104" s="331"/>
      <c r="BA104" s="330"/>
      <c r="BB104" s="329"/>
      <c r="BC104" s="329"/>
      <c r="BD104" s="329"/>
      <c r="BE104" s="329"/>
      <c r="BF104" s="973">
        <f>SUM(AT97:BE97)</f>
        <v>0</v>
      </c>
      <c r="BG104" s="974"/>
      <c r="BH104" s="973">
        <f>+P104+AD104+AR104+BF104</f>
        <v>0</v>
      </c>
      <c r="BI104" s="974"/>
      <c r="BJ104" s="975" t="s">
        <v>338</v>
      </c>
      <c r="BK104" s="976"/>
      <c r="BL104" s="977"/>
    </row>
    <row r="105" spans="1:64" ht="14.65" customHeight="1" thickBot="1" x14ac:dyDescent="0.2">
      <c r="A105" s="971"/>
      <c r="B105" s="972"/>
      <c r="C105" s="328" t="s">
        <v>172</v>
      </c>
      <c r="D105" s="327"/>
      <c r="E105" s="326"/>
      <c r="F105" s="326"/>
      <c r="G105" s="325"/>
      <c r="H105" s="324">
        <f>+H86*1000*$H$103</f>
        <v>0</v>
      </c>
      <c r="I105" s="324">
        <f>+I86*1000*$H$103</f>
        <v>0</v>
      </c>
      <c r="J105" s="324">
        <f>+J86*1000*$H$103</f>
        <v>0</v>
      </c>
      <c r="K105" s="323">
        <f>+K86*1000*$H$103</f>
        <v>0</v>
      </c>
      <c r="L105" s="322"/>
      <c r="M105" s="321"/>
      <c r="N105" s="321"/>
      <c r="O105" s="321"/>
      <c r="P105" s="980">
        <f>SUM(D105:O105)</f>
        <v>0</v>
      </c>
      <c r="Q105" s="981"/>
      <c r="R105" s="327"/>
      <c r="S105" s="326"/>
      <c r="T105" s="326"/>
      <c r="U105" s="325"/>
      <c r="V105" s="324">
        <f>+V86*1000*$V$103</f>
        <v>0</v>
      </c>
      <c r="W105" s="324">
        <f>+W86*1000*$V$103</f>
        <v>0</v>
      </c>
      <c r="X105" s="324">
        <f>+X86*1000*$V$103</f>
        <v>0</v>
      </c>
      <c r="Y105" s="323">
        <f>+Y86*1000*$V$103</f>
        <v>0</v>
      </c>
      <c r="Z105" s="322"/>
      <c r="AA105" s="321"/>
      <c r="AB105" s="321"/>
      <c r="AC105" s="321"/>
      <c r="AD105" s="980">
        <f>SUM(R105:AC105)</f>
        <v>0</v>
      </c>
      <c r="AE105" s="981"/>
      <c r="AF105" s="327"/>
      <c r="AG105" s="326"/>
      <c r="AH105" s="326"/>
      <c r="AI105" s="325"/>
      <c r="AJ105" s="324">
        <f>+AJ86*1000*$AJ$103</f>
        <v>0</v>
      </c>
      <c r="AK105" s="324">
        <f>+AK86*1000*$AJ$103</f>
        <v>0</v>
      </c>
      <c r="AL105" s="324">
        <f>+AL86*1000*$AJ$103</f>
        <v>0</v>
      </c>
      <c r="AM105" s="323">
        <f>+AM86*1000*$AJ$103</f>
        <v>0</v>
      </c>
      <c r="AN105" s="322"/>
      <c r="AO105" s="321"/>
      <c r="AP105" s="321"/>
      <c r="AQ105" s="321"/>
      <c r="AR105" s="980">
        <f>SUM(AF105:AQ105)</f>
        <v>0</v>
      </c>
      <c r="AS105" s="981"/>
      <c r="AT105" s="327"/>
      <c r="AU105" s="326"/>
      <c r="AV105" s="326"/>
      <c r="AW105" s="325"/>
      <c r="AX105" s="324">
        <f>+AX86*1000*$AX$103</f>
        <v>0</v>
      </c>
      <c r="AY105" s="324">
        <f>+AY86*1000*$AX$103</f>
        <v>0</v>
      </c>
      <c r="AZ105" s="324">
        <f>+AZ86*1000*$AX$103</f>
        <v>0</v>
      </c>
      <c r="BA105" s="323">
        <f>+BA86*1000*$AX$103</f>
        <v>0</v>
      </c>
      <c r="BB105" s="322"/>
      <c r="BC105" s="321"/>
      <c r="BD105" s="321"/>
      <c r="BE105" s="321"/>
      <c r="BF105" s="980">
        <f>SUM(AT98:BE98)</f>
        <v>0</v>
      </c>
      <c r="BG105" s="981"/>
      <c r="BH105" s="980">
        <f>+P105+AD105+AR105+BF105</f>
        <v>0</v>
      </c>
      <c r="BI105" s="981"/>
      <c r="BJ105" s="320"/>
      <c r="BK105" s="319"/>
      <c r="BL105" s="318"/>
    </row>
    <row r="106" spans="1:64" ht="14.65" customHeight="1" thickTop="1" thickBot="1" x14ac:dyDescent="0.2">
      <c r="A106" s="256" t="s">
        <v>158</v>
      </c>
      <c r="D106" s="171"/>
      <c r="H106" s="256"/>
    </row>
    <row r="107" spans="1:64" ht="14.65" customHeight="1" x14ac:dyDescent="0.15">
      <c r="A107" s="922" t="s">
        <v>159</v>
      </c>
      <c r="B107" s="923"/>
      <c r="C107" s="924"/>
      <c r="D107" s="925"/>
      <c r="E107" s="925"/>
      <c r="F107" s="926"/>
      <c r="H107" s="315"/>
      <c r="I107" s="315"/>
      <c r="J107" s="315"/>
      <c r="K107" s="315"/>
      <c r="L107" s="317"/>
      <c r="M107" s="317"/>
      <c r="N107" s="317"/>
      <c r="O107" s="316"/>
      <c r="P107" s="316"/>
      <c r="Q107" s="316"/>
      <c r="R107" s="316"/>
      <c r="S107" s="315"/>
      <c r="T107" s="315"/>
      <c r="U107" s="315"/>
      <c r="V107" s="315"/>
      <c r="W107" s="315"/>
    </row>
    <row r="108" spans="1:64" ht="14.65" customHeight="1" thickBot="1" x14ac:dyDescent="0.2">
      <c r="A108" s="927" t="s">
        <v>160</v>
      </c>
      <c r="B108" s="928"/>
      <c r="C108" s="929"/>
      <c r="D108" s="930"/>
      <c r="E108" s="930"/>
      <c r="F108" s="931"/>
      <c r="H108" s="315"/>
      <c r="I108" s="315"/>
      <c r="J108" s="314"/>
      <c r="K108" s="314"/>
      <c r="L108" s="314"/>
      <c r="M108" s="314"/>
      <c r="N108" s="314"/>
      <c r="O108" s="314"/>
      <c r="P108" s="314"/>
      <c r="Q108" s="314"/>
      <c r="R108" s="314"/>
      <c r="S108" s="314"/>
      <c r="T108" s="313"/>
      <c r="U108" s="313"/>
      <c r="V108" s="313"/>
      <c r="W108" s="313"/>
    </row>
    <row r="109" spans="1:64" ht="14.65" customHeight="1" thickBot="1" x14ac:dyDescent="0.2">
      <c r="A109" s="256" t="s">
        <v>161</v>
      </c>
      <c r="C109" s="171" t="s">
        <v>337</v>
      </c>
      <c r="I109" s="312"/>
      <c r="V109" s="312"/>
    </row>
    <row r="110" spans="1:64" ht="14.65" customHeight="1" thickBot="1" x14ac:dyDescent="0.2">
      <c r="A110" s="311" t="s">
        <v>162</v>
      </c>
      <c r="B110" s="310" t="s">
        <v>163</v>
      </c>
      <c r="C110" s="310"/>
      <c r="D110" s="309"/>
      <c r="E110" s="310" t="s">
        <v>164</v>
      </c>
      <c r="F110" s="310"/>
      <c r="G110" s="310"/>
      <c r="H110" s="310"/>
      <c r="I110" s="310"/>
      <c r="J110" s="310"/>
      <c r="K110" s="310"/>
      <c r="L110" s="310"/>
      <c r="M110" s="310"/>
      <c r="N110" s="310"/>
      <c r="O110" s="310"/>
      <c r="P110" s="310"/>
      <c r="Q110" s="310"/>
      <c r="R110" s="310"/>
      <c r="S110" s="310"/>
      <c r="T110" s="309"/>
      <c r="U110" s="932" t="s">
        <v>165</v>
      </c>
      <c r="V110" s="933"/>
      <c r="W110" s="932" t="s">
        <v>120</v>
      </c>
      <c r="X110" s="934"/>
      <c r="Y110" s="934"/>
      <c r="Z110" s="935"/>
    </row>
    <row r="111" spans="1:64" ht="14.65" customHeight="1" thickTop="1" x14ac:dyDescent="0.15">
      <c r="A111" s="936" t="s">
        <v>166</v>
      </c>
      <c r="B111" s="308" t="s">
        <v>167</v>
      </c>
      <c r="C111" s="289"/>
      <c r="D111" s="303"/>
      <c r="E111" s="307"/>
      <c r="F111" s="289" t="s">
        <v>236</v>
      </c>
      <c r="G111" s="306">
        <f>+B64+B31</f>
        <v>0</v>
      </c>
      <c r="H111" s="304" t="s">
        <v>336</v>
      </c>
      <c r="I111" s="305"/>
      <c r="J111" s="304" t="s">
        <v>335</v>
      </c>
      <c r="K111" s="304">
        <v>12</v>
      </c>
      <c r="L111" s="289" t="s">
        <v>237</v>
      </c>
      <c r="M111" s="289"/>
      <c r="N111" s="289"/>
      <c r="O111" s="289"/>
      <c r="P111" s="289"/>
      <c r="Q111" s="289"/>
      <c r="R111" s="289"/>
      <c r="S111" s="289"/>
      <c r="T111" s="303"/>
      <c r="U111" s="939">
        <f>+E111*G111*I111*K111</f>
        <v>0</v>
      </c>
      <c r="V111" s="940"/>
      <c r="W111" s="941" t="s">
        <v>334</v>
      </c>
      <c r="X111" s="942"/>
      <c r="Y111" s="942"/>
      <c r="Z111" s="943"/>
    </row>
    <row r="112" spans="1:64" ht="14.65" customHeight="1" x14ac:dyDescent="0.15">
      <c r="A112" s="937"/>
      <c r="B112" s="950" t="s">
        <v>168</v>
      </c>
      <c r="C112" s="951" t="s">
        <v>122</v>
      </c>
      <c r="D112" s="302" t="s">
        <v>133</v>
      </c>
      <c r="E112" s="298" t="s">
        <v>329</v>
      </c>
      <c r="F112" s="301"/>
      <c r="G112" s="269" t="s">
        <v>328</v>
      </c>
      <c r="H112" s="274"/>
      <c r="I112" s="269" t="s">
        <v>328</v>
      </c>
      <c r="J112" s="274"/>
      <c r="K112" s="269" t="s">
        <v>238</v>
      </c>
      <c r="L112" s="296">
        <f>INT(+BL46)</f>
        <v>0</v>
      </c>
      <c r="M112" s="269" t="s">
        <v>327</v>
      </c>
      <c r="N112" s="269"/>
      <c r="O112" s="269"/>
      <c r="P112" s="269"/>
      <c r="Q112" s="269"/>
      <c r="R112" s="269"/>
      <c r="S112" s="269"/>
      <c r="T112" s="272"/>
      <c r="U112" s="952">
        <f>+(F112+H112+J112)*L112</f>
        <v>0</v>
      </c>
      <c r="V112" s="953"/>
      <c r="W112" s="944"/>
      <c r="X112" s="945"/>
      <c r="Y112" s="945"/>
      <c r="Z112" s="946"/>
    </row>
    <row r="113" spans="1:26" ht="14.65" customHeight="1" x14ac:dyDescent="0.15">
      <c r="A113" s="937"/>
      <c r="B113" s="950"/>
      <c r="C113" s="951"/>
      <c r="D113" s="302" t="s">
        <v>169</v>
      </c>
      <c r="E113" s="298" t="s">
        <v>329</v>
      </c>
      <c r="F113" s="301"/>
      <c r="G113" s="269" t="s">
        <v>328</v>
      </c>
      <c r="H113" s="300">
        <f>+H112</f>
        <v>0</v>
      </c>
      <c r="I113" s="269" t="s">
        <v>328</v>
      </c>
      <c r="J113" s="269">
        <f>+J112</f>
        <v>0</v>
      </c>
      <c r="K113" s="269" t="s">
        <v>238</v>
      </c>
      <c r="L113" s="296">
        <f>INT(+BL47)</f>
        <v>0</v>
      </c>
      <c r="M113" s="269" t="s">
        <v>327</v>
      </c>
      <c r="N113" s="269"/>
      <c r="O113" s="269"/>
      <c r="P113" s="269"/>
      <c r="Q113" s="269"/>
      <c r="R113" s="269"/>
      <c r="S113" s="269"/>
      <c r="T113" s="272"/>
      <c r="U113" s="952">
        <f>+(F113+H113+J113)*L113</f>
        <v>0</v>
      </c>
      <c r="V113" s="953"/>
      <c r="W113" s="944"/>
      <c r="X113" s="945"/>
      <c r="Y113" s="945"/>
      <c r="Z113" s="946"/>
    </row>
    <row r="114" spans="1:26" ht="14.65" customHeight="1" x14ac:dyDescent="0.15">
      <c r="A114" s="937"/>
      <c r="B114" s="950"/>
      <c r="C114" s="299" t="s">
        <v>123</v>
      </c>
      <c r="D114" s="954" t="s">
        <v>169</v>
      </c>
      <c r="E114" s="298" t="s">
        <v>329</v>
      </c>
      <c r="F114" s="297">
        <f>+F113</f>
        <v>0</v>
      </c>
      <c r="G114" s="269" t="s">
        <v>328</v>
      </c>
      <c r="H114" s="269">
        <f>+H112</f>
        <v>0</v>
      </c>
      <c r="I114" s="269" t="s">
        <v>328</v>
      </c>
      <c r="J114" s="269">
        <f>+J112</f>
        <v>0</v>
      </c>
      <c r="K114" s="269" t="s">
        <v>238</v>
      </c>
      <c r="L114" s="296">
        <f>INT(+BL48)</f>
        <v>0</v>
      </c>
      <c r="M114" s="269" t="s">
        <v>327</v>
      </c>
      <c r="N114" s="269"/>
      <c r="O114" s="269"/>
      <c r="P114" s="269"/>
      <c r="Q114" s="269"/>
      <c r="R114" s="269"/>
      <c r="S114" s="269"/>
      <c r="T114" s="272"/>
      <c r="U114" s="952">
        <f>+(F114+H114+J114)*L114</f>
        <v>0</v>
      </c>
      <c r="V114" s="953"/>
      <c r="W114" s="944"/>
      <c r="X114" s="945"/>
      <c r="Y114" s="945"/>
      <c r="Z114" s="946"/>
    </row>
    <row r="115" spans="1:26" ht="14.65" customHeight="1" x14ac:dyDescent="0.15">
      <c r="A115" s="937"/>
      <c r="B115" s="950"/>
      <c r="C115" s="299" t="s">
        <v>330</v>
      </c>
      <c r="D115" s="954"/>
      <c r="E115" s="298" t="s">
        <v>329</v>
      </c>
      <c r="F115" s="297">
        <f>+F113</f>
        <v>0</v>
      </c>
      <c r="G115" s="269" t="s">
        <v>328</v>
      </c>
      <c r="H115" s="269">
        <f>+H112</f>
        <v>0</v>
      </c>
      <c r="I115" s="269" t="s">
        <v>328</v>
      </c>
      <c r="J115" s="269">
        <f>+J112</f>
        <v>0</v>
      </c>
      <c r="K115" s="269" t="s">
        <v>238</v>
      </c>
      <c r="L115" s="296">
        <f>INT(+BL49)</f>
        <v>0</v>
      </c>
      <c r="M115" s="269" t="s">
        <v>327</v>
      </c>
      <c r="N115" s="266"/>
      <c r="O115" s="266"/>
      <c r="P115" s="266"/>
      <c r="Q115" s="266"/>
      <c r="R115" s="266"/>
      <c r="S115" s="266"/>
      <c r="T115" s="265"/>
      <c r="U115" s="952">
        <f>+(F115+H115+J115)*L115</f>
        <v>0</v>
      </c>
      <c r="V115" s="953"/>
      <c r="W115" s="944"/>
      <c r="X115" s="945"/>
      <c r="Y115" s="945"/>
      <c r="Z115" s="946"/>
    </row>
    <row r="116" spans="1:26" ht="14.65" customHeight="1" x14ac:dyDescent="0.15">
      <c r="A116" s="937"/>
      <c r="B116" s="295"/>
      <c r="C116" s="294"/>
      <c r="D116" s="265"/>
      <c r="E116" s="293"/>
      <c r="F116" s="293" t="s">
        <v>239</v>
      </c>
      <c r="H116" s="255" t="s">
        <v>240</v>
      </c>
      <c r="J116" s="258" t="s">
        <v>241</v>
      </c>
      <c r="L116" s="259"/>
      <c r="M116" s="258"/>
      <c r="N116" s="266"/>
      <c r="O116" s="266"/>
      <c r="P116" s="266"/>
      <c r="Q116" s="266"/>
      <c r="R116" s="266"/>
      <c r="S116" s="266"/>
      <c r="T116" s="265"/>
      <c r="U116" s="955"/>
      <c r="V116" s="956"/>
      <c r="W116" s="944"/>
      <c r="X116" s="945"/>
      <c r="Y116" s="945"/>
      <c r="Z116" s="946"/>
    </row>
    <row r="117" spans="1:26" ht="14.65" customHeight="1" thickBot="1" x14ac:dyDescent="0.2">
      <c r="A117" s="938"/>
      <c r="B117" s="264" t="s">
        <v>170</v>
      </c>
      <c r="C117" s="263"/>
      <c r="D117" s="262"/>
      <c r="E117" s="261"/>
      <c r="F117" s="261"/>
      <c r="G117" s="261"/>
      <c r="H117" s="261"/>
      <c r="I117" s="261"/>
      <c r="J117" s="261"/>
      <c r="K117" s="261"/>
      <c r="L117" s="261"/>
      <c r="M117" s="261"/>
      <c r="N117" s="261"/>
      <c r="O117" s="261"/>
      <c r="P117" s="261"/>
      <c r="Q117" s="261"/>
      <c r="R117" s="261"/>
      <c r="S117" s="261"/>
      <c r="T117" s="260"/>
      <c r="U117" s="957">
        <f>SUM(U111:U116)</f>
        <v>0</v>
      </c>
      <c r="V117" s="958"/>
      <c r="W117" s="947"/>
      <c r="X117" s="948"/>
      <c r="Y117" s="948"/>
      <c r="Z117" s="949"/>
    </row>
    <row r="118" spans="1:26" ht="14.65" customHeight="1" thickTop="1" x14ac:dyDescent="0.15">
      <c r="A118" s="936" t="s">
        <v>171</v>
      </c>
      <c r="B118" s="292"/>
      <c r="C118" s="291"/>
      <c r="D118" s="290"/>
      <c r="E118" s="959"/>
      <c r="F118" s="960"/>
      <c r="G118" s="960"/>
      <c r="H118" s="289"/>
      <c r="I118" s="960"/>
      <c r="J118" s="960"/>
      <c r="K118" s="960"/>
      <c r="L118" s="289"/>
      <c r="M118" s="960"/>
      <c r="N118" s="960"/>
      <c r="O118" s="960"/>
      <c r="P118" s="289"/>
      <c r="Q118" s="289"/>
      <c r="R118" s="289"/>
      <c r="S118" s="289"/>
      <c r="T118" s="289"/>
      <c r="U118" s="288"/>
      <c r="V118" s="287"/>
      <c r="W118" s="941" t="s">
        <v>326</v>
      </c>
      <c r="X118" s="942"/>
      <c r="Y118" s="942"/>
      <c r="Z118" s="943"/>
    </row>
    <row r="119" spans="1:26" ht="14.65" customHeight="1" x14ac:dyDescent="0.15">
      <c r="A119" s="937"/>
      <c r="B119" s="286" t="s">
        <v>167</v>
      </c>
      <c r="C119" s="282"/>
      <c r="D119" s="285"/>
      <c r="E119" s="284"/>
      <c r="F119" s="282" t="s">
        <v>242</v>
      </c>
      <c r="G119" s="281"/>
      <c r="H119" s="280" t="s">
        <v>243</v>
      </c>
      <c r="I119" s="283"/>
      <c r="J119" s="282" t="s">
        <v>242</v>
      </c>
      <c r="K119" s="281"/>
      <c r="L119" s="280" t="s">
        <v>243</v>
      </c>
      <c r="M119" s="283"/>
      <c r="N119" s="282" t="s">
        <v>242</v>
      </c>
      <c r="O119" s="281"/>
      <c r="P119" s="280" t="s">
        <v>237</v>
      </c>
      <c r="Q119" s="279"/>
      <c r="R119" s="277"/>
      <c r="S119" s="278"/>
      <c r="T119" s="277"/>
      <c r="U119" s="961">
        <f>+E119*G119+I119*K119+M119*O119+Q119*S119</f>
        <v>0</v>
      </c>
      <c r="V119" s="962"/>
      <c r="W119" s="944"/>
      <c r="X119" s="945"/>
      <c r="Y119" s="945"/>
      <c r="Z119" s="946"/>
    </row>
    <row r="120" spans="1:26" ht="14.65" customHeight="1" x14ac:dyDescent="0.15">
      <c r="A120" s="937"/>
      <c r="B120" s="963" t="s">
        <v>168</v>
      </c>
      <c r="C120" s="964"/>
      <c r="D120" s="276" t="s">
        <v>325</v>
      </c>
      <c r="E120" s="275"/>
      <c r="F120" s="269" t="s">
        <v>321</v>
      </c>
      <c r="G120" s="273"/>
      <c r="H120" s="269" t="s">
        <v>324</v>
      </c>
      <c r="I120" s="274"/>
      <c r="J120" s="269" t="s">
        <v>321</v>
      </c>
      <c r="K120" s="273"/>
      <c r="L120" s="269" t="s">
        <v>324</v>
      </c>
      <c r="M120" s="274"/>
      <c r="N120" s="269" t="s">
        <v>321</v>
      </c>
      <c r="O120" s="273">
        <f>+BH104</f>
        <v>0</v>
      </c>
      <c r="P120" s="269" t="s">
        <v>323</v>
      </c>
      <c r="Q120" s="269"/>
      <c r="R120" s="269"/>
      <c r="S120" s="269"/>
      <c r="T120" s="272"/>
      <c r="U120" s="952">
        <f>+E120*G120+I120*K120+M120*O120</f>
        <v>0</v>
      </c>
      <c r="V120" s="953"/>
      <c r="W120" s="944"/>
      <c r="X120" s="945"/>
      <c r="Y120" s="945"/>
      <c r="Z120" s="946"/>
    </row>
    <row r="121" spans="1:26" ht="14.65" customHeight="1" x14ac:dyDescent="0.15">
      <c r="A121" s="937"/>
      <c r="B121" s="965"/>
      <c r="C121" s="966"/>
      <c r="D121" s="271" t="s">
        <v>172</v>
      </c>
      <c r="E121" s="270"/>
      <c r="F121" s="269" t="s">
        <v>321</v>
      </c>
      <c r="G121" s="267"/>
      <c r="H121" s="266" t="s">
        <v>399</v>
      </c>
      <c r="I121" s="268"/>
      <c r="J121" s="269" t="s">
        <v>321</v>
      </c>
      <c r="K121" s="267"/>
      <c r="L121" s="269" t="s">
        <v>399</v>
      </c>
      <c r="M121" s="268"/>
      <c r="N121" s="266" t="s">
        <v>321</v>
      </c>
      <c r="O121" s="267">
        <f>+BH105</f>
        <v>0</v>
      </c>
      <c r="P121" s="266" t="s">
        <v>398</v>
      </c>
      <c r="Q121" s="266"/>
      <c r="R121" s="266"/>
      <c r="S121" s="266"/>
      <c r="T121" s="265"/>
      <c r="U121" s="967">
        <f>+E121*G121+I121*K121+M121*O121</f>
        <v>0</v>
      </c>
      <c r="V121" s="968"/>
      <c r="W121" s="944"/>
      <c r="X121" s="945"/>
      <c r="Y121" s="945"/>
      <c r="Z121" s="946"/>
    </row>
    <row r="122" spans="1:26" ht="14.65" customHeight="1" thickBot="1" x14ac:dyDescent="0.2">
      <c r="A122" s="938"/>
      <c r="B122" s="264" t="s">
        <v>170</v>
      </c>
      <c r="C122" s="263"/>
      <c r="D122" s="262"/>
      <c r="E122" s="261"/>
      <c r="F122" s="261"/>
      <c r="G122" s="261"/>
      <c r="H122" s="261"/>
      <c r="I122" s="261"/>
      <c r="J122" s="261"/>
      <c r="K122" s="261"/>
      <c r="L122" s="261"/>
      <c r="M122" s="261"/>
      <c r="N122" s="261"/>
      <c r="O122" s="261"/>
      <c r="P122" s="261"/>
      <c r="Q122" s="261"/>
      <c r="R122" s="261"/>
      <c r="S122" s="261"/>
      <c r="T122" s="260"/>
      <c r="U122" s="957">
        <f>SUM(U119:U121)</f>
        <v>0</v>
      </c>
      <c r="V122" s="958"/>
      <c r="W122" s="947"/>
      <c r="X122" s="948"/>
      <c r="Y122" s="948"/>
      <c r="Z122" s="949"/>
    </row>
    <row r="123" spans="1:26" ht="14.65" customHeight="1" thickTop="1" x14ac:dyDescent="0.15">
      <c r="B123" s="168" t="s">
        <v>319</v>
      </c>
      <c r="T123" s="258"/>
      <c r="U123" s="259"/>
      <c r="V123" s="259"/>
      <c r="W123" s="259"/>
      <c r="X123" s="259"/>
      <c r="Y123" s="259"/>
      <c r="Z123" s="258"/>
    </row>
    <row r="124" spans="1:26" ht="14.65" customHeight="1" x14ac:dyDescent="0.15">
      <c r="B124" s="168" t="s">
        <v>318</v>
      </c>
      <c r="L124" s="256"/>
      <c r="U124" s="168"/>
    </row>
    <row r="125" spans="1:26" ht="14.65" customHeight="1" x14ac:dyDescent="0.15">
      <c r="B125" s="168" t="s">
        <v>317</v>
      </c>
      <c r="S125" s="257"/>
    </row>
  </sheetData>
  <mergeCells count="322">
    <mergeCell ref="S3:AP3"/>
    <mergeCell ref="K6:L6"/>
    <mergeCell ref="M6:N6"/>
    <mergeCell ref="Q6:R6"/>
    <mergeCell ref="W6:X6"/>
    <mergeCell ref="Y6:Z6"/>
    <mergeCell ref="AC6:AD6"/>
    <mergeCell ref="AI6:AJ6"/>
    <mergeCell ref="AF103:AI103"/>
    <mergeCell ref="AJ103:AM103"/>
    <mergeCell ref="AF73:AI73"/>
    <mergeCell ref="AF74:AI74"/>
    <mergeCell ref="AJ74:AM74"/>
    <mergeCell ref="AF76:AI76"/>
    <mergeCell ref="AJ76:AM76"/>
    <mergeCell ref="AF70:AS70"/>
    <mergeCell ref="AP95:AP96"/>
    <mergeCell ref="AO101:AO102"/>
    <mergeCell ref="AP101:AP102"/>
    <mergeCell ref="AQ101:AQ102"/>
    <mergeCell ref="AS91:AS92"/>
    <mergeCell ref="AN92:AN93"/>
    <mergeCell ref="AO92:AO93"/>
    <mergeCell ref="AQ92:AQ93"/>
    <mergeCell ref="W118:Z122"/>
    <mergeCell ref="U119:V119"/>
    <mergeCell ref="B120:C121"/>
    <mergeCell ref="U120:V120"/>
    <mergeCell ref="U121:V121"/>
    <mergeCell ref="U122:V122"/>
    <mergeCell ref="A118:A122"/>
    <mergeCell ref="E118:G118"/>
    <mergeCell ref="I118:K118"/>
    <mergeCell ref="M118:O118"/>
    <mergeCell ref="A111:A117"/>
    <mergeCell ref="U111:V111"/>
    <mergeCell ref="W111:Z117"/>
    <mergeCell ref="B112:B115"/>
    <mergeCell ref="C112:C113"/>
    <mergeCell ref="U112:V112"/>
    <mergeCell ref="U113:V113"/>
    <mergeCell ref="D114:D115"/>
    <mergeCell ref="U114:V114"/>
    <mergeCell ref="U115:V115"/>
    <mergeCell ref="U116:V116"/>
    <mergeCell ref="U117:V117"/>
    <mergeCell ref="A107:B107"/>
    <mergeCell ref="C107:F107"/>
    <mergeCell ref="A108:B108"/>
    <mergeCell ref="C108:F108"/>
    <mergeCell ref="U110:V110"/>
    <mergeCell ref="W110:Z110"/>
    <mergeCell ref="A104:B105"/>
    <mergeCell ref="P104:Q104"/>
    <mergeCell ref="AD104:AE104"/>
    <mergeCell ref="P105:Q105"/>
    <mergeCell ref="AD105:AE105"/>
    <mergeCell ref="BF105:BG105"/>
    <mergeCell ref="BH105:BI105"/>
    <mergeCell ref="BJ97:BL97"/>
    <mergeCell ref="A103:B103"/>
    <mergeCell ref="D103:G103"/>
    <mergeCell ref="H103:K103"/>
    <mergeCell ref="R103:U103"/>
    <mergeCell ref="V103:Y103"/>
    <mergeCell ref="AT103:AW103"/>
    <mergeCell ref="AX103:BA103"/>
    <mergeCell ref="BJ103:BL103"/>
    <mergeCell ref="A97:A99"/>
    <mergeCell ref="BG97:BG98"/>
    <mergeCell ref="BI97:BI98"/>
    <mergeCell ref="BI100:BI101"/>
    <mergeCell ref="BJ100:BL100"/>
    <mergeCell ref="M101:M102"/>
    <mergeCell ref="N101:N102"/>
    <mergeCell ref="O101:O102"/>
    <mergeCell ref="AR104:AS104"/>
    <mergeCell ref="AR105:AS105"/>
    <mergeCell ref="AS97:AS98"/>
    <mergeCell ref="Z101:Z102"/>
    <mergeCell ref="BF104:BG104"/>
    <mergeCell ref="BH104:BI104"/>
    <mergeCell ref="BJ104:BL104"/>
    <mergeCell ref="BE95:BE96"/>
    <mergeCell ref="AS94:AS95"/>
    <mergeCell ref="AN95:AN96"/>
    <mergeCell ref="AO95:AO96"/>
    <mergeCell ref="AA101:AA102"/>
    <mergeCell ref="AC101:AC102"/>
    <mergeCell ref="AB101:AB102"/>
    <mergeCell ref="AN101:AN102"/>
    <mergeCell ref="Z95:Z96"/>
    <mergeCell ref="AC92:AC93"/>
    <mergeCell ref="BB92:BB93"/>
    <mergeCell ref="BC92:BC93"/>
    <mergeCell ref="BI94:BI95"/>
    <mergeCell ref="AQ95:AQ96"/>
    <mergeCell ref="AP92:AP93"/>
    <mergeCell ref="B97:B98"/>
    <mergeCell ref="Q97:Q98"/>
    <mergeCell ref="AE97:AE98"/>
    <mergeCell ref="O92:O93"/>
    <mergeCell ref="Z92:Z93"/>
    <mergeCell ref="AA92:AA93"/>
    <mergeCell ref="AA95:AA96"/>
    <mergeCell ref="AC95:AC96"/>
    <mergeCell ref="BB95:BB96"/>
    <mergeCell ref="BC95:BC96"/>
    <mergeCell ref="BG94:BG95"/>
    <mergeCell ref="A94:A96"/>
    <mergeCell ref="B94:B95"/>
    <mergeCell ref="Q94:Q95"/>
    <mergeCell ref="AE94:AE95"/>
    <mergeCell ref="L95:L96"/>
    <mergeCell ref="M95:M96"/>
    <mergeCell ref="N95:N96"/>
    <mergeCell ref="O95:O96"/>
    <mergeCell ref="BJ90:BL90"/>
    <mergeCell ref="A91:A93"/>
    <mergeCell ref="B91:B92"/>
    <mergeCell ref="Q91:Q92"/>
    <mergeCell ref="AE91:AE92"/>
    <mergeCell ref="BG91:BG92"/>
    <mergeCell ref="BI91:BI92"/>
    <mergeCell ref="L92:L93"/>
    <mergeCell ref="M92:M93"/>
    <mergeCell ref="N92:N93"/>
    <mergeCell ref="AB92:AB93"/>
    <mergeCell ref="BE92:BE93"/>
    <mergeCell ref="A90:B90"/>
    <mergeCell ref="D90:G90"/>
    <mergeCell ref="H90:K90"/>
    <mergeCell ref="R90:U90"/>
    <mergeCell ref="V90:Y90"/>
    <mergeCell ref="AT90:AW90"/>
    <mergeCell ref="AX90:BA90"/>
    <mergeCell ref="AN88:AN89"/>
    <mergeCell ref="AB88:AB89"/>
    <mergeCell ref="AC88:AC89"/>
    <mergeCell ref="AD88:AD89"/>
    <mergeCell ref="AF90:AI90"/>
    <mergeCell ref="AJ90:AM90"/>
    <mergeCell ref="AO88:AO89"/>
    <mergeCell ref="AP88:AP89"/>
    <mergeCell ref="AQ88:AQ89"/>
    <mergeCell ref="AR88:AR89"/>
    <mergeCell ref="A87:A89"/>
    <mergeCell ref="B87:B88"/>
    <mergeCell ref="BI87:BI88"/>
    <mergeCell ref="L88:L89"/>
    <mergeCell ref="M88:M89"/>
    <mergeCell ref="N88:N89"/>
    <mergeCell ref="O88:O89"/>
    <mergeCell ref="P88:P89"/>
    <mergeCell ref="Z88:Z89"/>
    <mergeCell ref="AA88:AA89"/>
    <mergeCell ref="BG81:BG82"/>
    <mergeCell ref="AS77:AS78"/>
    <mergeCell ref="BI81:BI82"/>
    <mergeCell ref="BE88:BE89"/>
    <mergeCell ref="BF88:BF89"/>
    <mergeCell ref="BB88:BB89"/>
    <mergeCell ref="BC88:BC89"/>
    <mergeCell ref="BD88:BD89"/>
    <mergeCell ref="BG84:BG85"/>
    <mergeCell ref="BI84:BI85"/>
    <mergeCell ref="AS81:AS82"/>
    <mergeCell ref="AS84:AS85"/>
    <mergeCell ref="BJ74:BL74"/>
    <mergeCell ref="A75:A79"/>
    <mergeCell ref="D76:G76"/>
    <mergeCell ref="H76:K76"/>
    <mergeCell ref="R76:U76"/>
    <mergeCell ref="V76:Y76"/>
    <mergeCell ref="AT76:AW76"/>
    <mergeCell ref="AX76:BA76"/>
    <mergeCell ref="B77:B78"/>
    <mergeCell ref="A73:A74"/>
    <mergeCell ref="D73:G73"/>
    <mergeCell ref="R73:U73"/>
    <mergeCell ref="AT73:AW73"/>
    <mergeCell ref="BJ73:BL73"/>
    <mergeCell ref="D74:G74"/>
    <mergeCell ref="H74:K74"/>
    <mergeCell ref="R74:U74"/>
    <mergeCell ref="V74:Y74"/>
    <mergeCell ref="AT74:AW74"/>
    <mergeCell ref="Q77:Q78"/>
    <mergeCell ref="AE77:AE78"/>
    <mergeCell ref="BG77:BG78"/>
    <mergeCell ref="BI77:BI78"/>
    <mergeCell ref="BJ57:BK57"/>
    <mergeCell ref="BJ58:BK58"/>
    <mergeCell ref="BJ59:BK59"/>
    <mergeCell ref="BJ64:BK64"/>
    <mergeCell ref="A70:C72"/>
    <mergeCell ref="D70:Q70"/>
    <mergeCell ref="R70:AE70"/>
    <mergeCell ref="BH70:BI72"/>
    <mergeCell ref="BJ70:BL72"/>
    <mergeCell ref="D71:G71"/>
    <mergeCell ref="S61:T61"/>
    <mergeCell ref="AE61:AF61"/>
    <mergeCell ref="B62:C62"/>
    <mergeCell ref="S62:T62"/>
    <mergeCell ref="H71:K71"/>
    <mergeCell ref="L71:O71"/>
    <mergeCell ref="P71:Q72"/>
    <mergeCell ref="R71:U71"/>
    <mergeCell ref="V71:Y71"/>
    <mergeCell ref="Z71:AC71"/>
    <mergeCell ref="AD71:AE72"/>
    <mergeCell ref="AT71:AW71"/>
    <mergeCell ref="AX71:BA71"/>
    <mergeCell ref="BF71:BG72"/>
    <mergeCell ref="BJ50:BK50"/>
    <mergeCell ref="BJ51:BL51"/>
    <mergeCell ref="BJ52:BJ53"/>
    <mergeCell ref="BK53:BK54"/>
    <mergeCell ref="BJ55:BK55"/>
    <mergeCell ref="BJ56:BL56"/>
    <mergeCell ref="AU6:AV6"/>
    <mergeCell ref="AW6:AX6"/>
    <mergeCell ref="BA6:BB6"/>
    <mergeCell ref="BJ45:BL45"/>
    <mergeCell ref="BJ46:BJ47"/>
    <mergeCell ref="BK47:BK49"/>
    <mergeCell ref="AY6:AZ6"/>
    <mergeCell ref="BC3:BC7"/>
    <mergeCell ref="AU5:AV5"/>
    <mergeCell ref="AW5:AX5"/>
    <mergeCell ref="BA5:BB5"/>
    <mergeCell ref="AY5:AZ5"/>
    <mergeCell ref="I1:J1"/>
    <mergeCell ref="L1:O1"/>
    <mergeCell ref="AR1:AT1"/>
    <mergeCell ref="E5:E6"/>
    <mergeCell ref="F5:F6"/>
    <mergeCell ref="H5:H6"/>
    <mergeCell ref="I5:J6"/>
    <mergeCell ref="K5:L5"/>
    <mergeCell ref="M5:N5"/>
    <mergeCell ref="S5:T6"/>
    <mergeCell ref="AQ3:BB3"/>
    <mergeCell ref="AQ5:AR6"/>
    <mergeCell ref="AS5:AT6"/>
    <mergeCell ref="AK6:AL6"/>
    <mergeCell ref="AO6:AP6"/>
    <mergeCell ref="AM5:AN5"/>
    <mergeCell ref="AM6:AN6"/>
    <mergeCell ref="AC5:AD5"/>
    <mergeCell ref="AE5:AF6"/>
    <mergeCell ref="AG5:AH6"/>
    <mergeCell ref="AI5:AJ5"/>
    <mergeCell ref="AK5:AL5"/>
    <mergeCell ref="AO5:AP5"/>
    <mergeCell ref="B3:R3"/>
    <mergeCell ref="B51:C51"/>
    <mergeCell ref="B52:C52"/>
    <mergeCell ref="AE52:AF52"/>
    <mergeCell ref="Q5:R5"/>
    <mergeCell ref="S4:AD4"/>
    <mergeCell ref="AE4:AP4"/>
    <mergeCell ref="AQ4:BB4"/>
    <mergeCell ref="U5:V6"/>
    <mergeCell ref="B50:C50"/>
    <mergeCell ref="S52:T52"/>
    <mergeCell ref="E4:H4"/>
    <mergeCell ref="I4:R4"/>
    <mergeCell ref="G5:G6"/>
    <mergeCell ref="O5:P5"/>
    <mergeCell ref="O6:P6"/>
    <mergeCell ref="AA6:AB6"/>
    <mergeCell ref="AA5:AB5"/>
    <mergeCell ref="S53:T53"/>
    <mergeCell ref="S54:T54"/>
    <mergeCell ref="AB95:AB96"/>
    <mergeCell ref="B4:C6"/>
    <mergeCell ref="D4:D6"/>
    <mergeCell ref="W5:X5"/>
    <mergeCell ref="Y5:Z5"/>
    <mergeCell ref="B53:C53"/>
    <mergeCell ref="AE53:AF53"/>
    <mergeCell ref="B55:C55"/>
    <mergeCell ref="B56:C56"/>
    <mergeCell ref="S56:T56"/>
    <mergeCell ref="AE56:AF56"/>
    <mergeCell ref="B57:C57"/>
    <mergeCell ref="S57:T57"/>
    <mergeCell ref="AE57:AF57"/>
    <mergeCell ref="B54:C54"/>
    <mergeCell ref="B58:C58"/>
    <mergeCell ref="S58:T58"/>
    <mergeCell ref="B59:C59"/>
    <mergeCell ref="B60:C60"/>
    <mergeCell ref="S60:T60"/>
    <mergeCell ref="AE60:AF60"/>
    <mergeCell ref="B61:C61"/>
    <mergeCell ref="BB71:BE71"/>
    <mergeCell ref="AT70:BG70"/>
    <mergeCell ref="A100:A102"/>
    <mergeCell ref="B100:B101"/>
    <mergeCell ref="Q100:Q101"/>
    <mergeCell ref="AE100:AE101"/>
    <mergeCell ref="AS100:AS101"/>
    <mergeCell ref="BG100:BG101"/>
    <mergeCell ref="BD95:BD96"/>
    <mergeCell ref="L101:L102"/>
    <mergeCell ref="AF71:AI71"/>
    <mergeCell ref="AJ71:AM71"/>
    <mergeCell ref="AN71:AQ71"/>
    <mergeCell ref="AR71:AS72"/>
    <mergeCell ref="AX74:BA74"/>
    <mergeCell ref="A84:A86"/>
    <mergeCell ref="B84:B85"/>
    <mergeCell ref="Q84:Q85"/>
    <mergeCell ref="AE84:AE85"/>
    <mergeCell ref="A80:C80"/>
    <mergeCell ref="A81:A83"/>
    <mergeCell ref="B81:B82"/>
    <mergeCell ref="Q81:Q82"/>
    <mergeCell ref="AE81:AE82"/>
  </mergeCells>
  <phoneticPr fontId="1"/>
  <pageMargins left="0.78740157480314965" right="0.16" top="0.51181102362204722" bottom="0.51181102362204722" header="0.51181102362204722" footer="0.51181102362204722"/>
  <pageSetup paperSize="8" scale="47"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view="pageBreakPreview" zoomScale="70" zoomScaleNormal="100" zoomScaleSheetLayoutView="70" workbookViewId="0">
      <selection activeCell="M26" sqref="M26"/>
    </sheetView>
  </sheetViews>
  <sheetFormatPr defaultColWidth="8.625" defaultRowHeight="12.95" customHeight="1" x14ac:dyDescent="0.15"/>
  <cols>
    <col min="1" max="1" width="10.625" style="149" customWidth="1"/>
    <col min="2" max="13" width="8.625" style="149" customWidth="1"/>
    <col min="14" max="14" width="69.125" style="149" customWidth="1"/>
    <col min="15" max="253" width="8.625" style="149"/>
    <col min="254" max="254" width="10.625" style="149" customWidth="1"/>
    <col min="255" max="269" width="8.625" style="149" customWidth="1"/>
    <col min="270" max="270" width="49.25" style="149" customWidth="1"/>
    <col min="271" max="509" width="8.625" style="149"/>
    <col min="510" max="510" width="10.625" style="149" customWidth="1"/>
    <col min="511" max="525" width="8.625" style="149" customWidth="1"/>
    <col min="526" max="526" width="49.25" style="149" customWidth="1"/>
    <col min="527" max="765" width="8.625" style="149"/>
    <col min="766" max="766" width="10.625" style="149" customWidth="1"/>
    <col min="767" max="781" width="8.625" style="149" customWidth="1"/>
    <col min="782" max="782" width="49.25" style="149" customWidth="1"/>
    <col min="783" max="1021" width="8.625" style="149"/>
    <col min="1022" max="1022" width="10.625" style="149" customWidth="1"/>
    <col min="1023" max="1037" width="8.625" style="149" customWidth="1"/>
    <col min="1038" max="1038" width="49.25" style="149" customWidth="1"/>
    <col min="1039" max="1277" width="8.625" style="149"/>
    <col min="1278" max="1278" width="10.625" style="149" customWidth="1"/>
    <col min="1279" max="1293" width="8.625" style="149" customWidth="1"/>
    <col min="1294" max="1294" width="49.25" style="149" customWidth="1"/>
    <col min="1295" max="1533" width="8.625" style="149"/>
    <col min="1534" max="1534" width="10.625" style="149" customWidth="1"/>
    <col min="1535" max="1549" width="8.625" style="149" customWidth="1"/>
    <col min="1550" max="1550" width="49.25" style="149" customWidth="1"/>
    <col min="1551" max="1789" width="8.625" style="149"/>
    <col min="1790" max="1790" width="10.625" style="149" customWidth="1"/>
    <col min="1791" max="1805" width="8.625" style="149" customWidth="1"/>
    <col min="1806" max="1806" width="49.25" style="149" customWidth="1"/>
    <col min="1807" max="2045" width="8.625" style="149"/>
    <col min="2046" max="2046" width="10.625" style="149" customWidth="1"/>
    <col min="2047" max="2061" width="8.625" style="149" customWidth="1"/>
    <col min="2062" max="2062" width="49.25" style="149" customWidth="1"/>
    <col min="2063" max="2301" width="8.625" style="149"/>
    <col min="2302" max="2302" width="10.625" style="149" customWidth="1"/>
    <col min="2303" max="2317" width="8.625" style="149" customWidth="1"/>
    <col min="2318" max="2318" width="49.25" style="149" customWidth="1"/>
    <col min="2319" max="2557" width="8.625" style="149"/>
    <col min="2558" max="2558" width="10.625" style="149" customWidth="1"/>
    <col min="2559" max="2573" width="8.625" style="149" customWidth="1"/>
    <col min="2574" max="2574" width="49.25" style="149" customWidth="1"/>
    <col min="2575" max="2813" width="8.625" style="149"/>
    <col min="2814" max="2814" width="10.625" style="149" customWidth="1"/>
    <col min="2815" max="2829" width="8.625" style="149" customWidth="1"/>
    <col min="2830" max="2830" width="49.25" style="149" customWidth="1"/>
    <col min="2831" max="3069" width="8.625" style="149"/>
    <col min="3070" max="3070" width="10.625" style="149" customWidth="1"/>
    <col min="3071" max="3085" width="8.625" style="149" customWidth="1"/>
    <col min="3086" max="3086" width="49.25" style="149" customWidth="1"/>
    <col min="3087" max="3325" width="8.625" style="149"/>
    <col min="3326" max="3326" width="10.625" style="149" customWidth="1"/>
    <col min="3327" max="3341" width="8.625" style="149" customWidth="1"/>
    <col min="3342" max="3342" width="49.25" style="149" customWidth="1"/>
    <col min="3343" max="3581" width="8.625" style="149"/>
    <col min="3582" max="3582" width="10.625" style="149" customWidth="1"/>
    <col min="3583" max="3597" width="8.625" style="149" customWidth="1"/>
    <col min="3598" max="3598" width="49.25" style="149" customWidth="1"/>
    <col min="3599" max="3837" width="8.625" style="149"/>
    <col min="3838" max="3838" width="10.625" style="149" customWidth="1"/>
    <col min="3839" max="3853" width="8.625" style="149" customWidth="1"/>
    <col min="3854" max="3854" width="49.25" style="149" customWidth="1"/>
    <col min="3855" max="4093" width="8.625" style="149"/>
    <col min="4094" max="4094" width="10.625" style="149" customWidth="1"/>
    <col min="4095" max="4109" width="8.625" style="149" customWidth="1"/>
    <col min="4110" max="4110" width="49.25" style="149" customWidth="1"/>
    <col min="4111" max="4349" width="8.625" style="149"/>
    <col min="4350" max="4350" width="10.625" style="149" customWidth="1"/>
    <col min="4351" max="4365" width="8.625" style="149" customWidth="1"/>
    <col min="4366" max="4366" width="49.25" style="149" customWidth="1"/>
    <col min="4367" max="4605" width="8.625" style="149"/>
    <col min="4606" max="4606" width="10.625" style="149" customWidth="1"/>
    <col min="4607" max="4621" width="8.625" style="149" customWidth="1"/>
    <col min="4622" max="4622" width="49.25" style="149" customWidth="1"/>
    <col min="4623" max="4861" width="8.625" style="149"/>
    <col min="4862" max="4862" width="10.625" style="149" customWidth="1"/>
    <col min="4863" max="4877" width="8.625" style="149" customWidth="1"/>
    <col min="4878" max="4878" width="49.25" style="149" customWidth="1"/>
    <col min="4879" max="5117" width="8.625" style="149"/>
    <col min="5118" max="5118" width="10.625" style="149" customWidth="1"/>
    <col min="5119" max="5133" width="8.625" style="149" customWidth="1"/>
    <col min="5134" max="5134" width="49.25" style="149" customWidth="1"/>
    <col min="5135" max="5373" width="8.625" style="149"/>
    <col min="5374" max="5374" width="10.625" style="149" customWidth="1"/>
    <col min="5375" max="5389" width="8.625" style="149" customWidth="1"/>
    <col min="5390" max="5390" width="49.25" style="149" customWidth="1"/>
    <col min="5391" max="5629" width="8.625" style="149"/>
    <col min="5630" max="5630" width="10.625" style="149" customWidth="1"/>
    <col min="5631" max="5645" width="8.625" style="149" customWidth="1"/>
    <col min="5646" max="5646" width="49.25" style="149" customWidth="1"/>
    <col min="5647" max="5885" width="8.625" style="149"/>
    <col min="5886" max="5886" width="10.625" style="149" customWidth="1"/>
    <col min="5887" max="5901" width="8.625" style="149" customWidth="1"/>
    <col min="5902" max="5902" width="49.25" style="149" customWidth="1"/>
    <col min="5903" max="6141" width="8.625" style="149"/>
    <col min="6142" max="6142" width="10.625" style="149" customWidth="1"/>
    <col min="6143" max="6157" width="8.625" style="149" customWidth="1"/>
    <col min="6158" max="6158" width="49.25" style="149" customWidth="1"/>
    <col min="6159" max="6397" width="8.625" style="149"/>
    <col min="6398" max="6398" width="10.625" style="149" customWidth="1"/>
    <col min="6399" max="6413" width="8.625" style="149" customWidth="1"/>
    <col min="6414" max="6414" width="49.25" style="149" customWidth="1"/>
    <col min="6415" max="6653" width="8.625" style="149"/>
    <col min="6654" max="6654" width="10.625" style="149" customWidth="1"/>
    <col min="6655" max="6669" width="8.625" style="149" customWidth="1"/>
    <col min="6670" max="6670" width="49.25" style="149" customWidth="1"/>
    <col min="6671" max="6909" width="8.625" style="149"/>
    <col min="6910" max="6910" width="10.625" style="149" customWidth="1"/>
    <col min="6911" max="6925" width="8.625" style="149" customWidth="1"/>
    <col min="6926" max="6926" width="49.25" style="149" customWidth="1"/>
    <col min="6927" max="7165" width="8.625" style="149"/>
    <col min="7166" max="7166" width="10.625" style="149" customWidth="1"/>
    <col min="7167" max="7181" width="8.625" style="149" customWidth="1"/>
    <col min="7182" max="7182" width="49.25" style="149" customWidth="1"/>
    <col min="7183" max="7421" width="8.625" style="149"/>
    <col min="7422" max="7422" width="10.625" style="149" customWidth="1"/>
    <col min="7423" max="7437" width="8.625" style="149" customWidth="1"/>
    <col min="7438" max="7438" width="49.25" style="149" customWidth="1"/>
    <col min="7439" max="7677" width="8.625" style="149"/>
    <col min="7678" max="7678" width="10.625" style="149" customWidth="1"/>
    <col min="7679" max="7693" width="8.625" style="149" customWidth="1"/>
    <col min="7694" max="7694" width="49.25" style="149" customWidth="1"/>
    <col min="7695" max="7933" width="8.625" style="149"/>
    <col min="7934" max="7934" width="10.625" style="149" customWidth="1"/>
    <col min="7935" max="7949" width="8.625" style="149" customWidth="1"/>
    <col min="7950" max="7950" width="49.25" style="149" customWidth="1"/>
    <col min="7951" max="8189" width="8.625" style="149"/>
    <col min="8190" max="8190" width="10.625" style="149" customWidth="1"/>
    <col min="8191" max="8205" width="8.625" style="149" customWidth="1"/>
    <col min="8206" max="8206" width="49.25" style="149" customWidth="1"/>
    <col min="8207" max="8445" width="8.625" style="149"/>
    <col min="8446" max="8446" width="10.625" style="149" customWidth="1"/>
    <col min="8447" max="8461" width="8.625" style="149" customWidth="1"/>
    <col min="8462" max="8462" width="49.25" style="149" customWidth="1"/>
    <col min="8463" max="8701" width="8.625" style="149"/>
    <col min="8702" max="8702" width="10.625" style="149" customWidth="1"/>
    <col min="8703" max="8717" width="8.625" style="149" customWidth="1"/>
    <col min="8718" max="8718" width="49.25" style="149" customWidth="1"/>
    <col min="8719" max="8957" width="8.625" style="149"/>
    <col min="8958" max="8958" width="10.625" style="149" customWidth="1"/>
    <col min="8959" max="8973" width="8.625" style="149" customWidth="1"/>
    <col min="8974" max="8974" width="49.25" style="149" customWidth="1"/>
    <col min="8975" max="9213" width="8.625" style="149"/>
    <col min="9214" max="9214" width="10.625" style="149" customWidth="1"/>
    <col min="9215" max="9229" width="8.625" style="149" customWidth="1"/>
    <col min="9230" max="9230" width="49.25" style="149" customWidth="1"/>
    <col min="9231" max="9469" width="8.625" style="149"/>
    <col min="9470" max="9470" width="10.625" style="149" customWidth="1"/>
    <col min="9471" max="9485" width="8.625" style="149" customWidth="1"/>
    <col min="9486" max="9486" width="49.25" style="149" customWidth="1"/>
    <col min="9487" max="9725" width="8.625" style="149"/>
    <col min="9726" max="9726" width="10.625" style="149" customWidth="1"/>
    <col min="9727" max="9741" width="8.625" style="149" customWidth="1"/>
    <col min="9742" max="9742" width="49.25" style="149" customWidth="1"/>
    <col min="9743" max="9981" width="8.625" style="149"/>
    <col min="9982" max="9982" width="10.625" style="149" customWidth="1"/>
    <col min="9983" max="9997" width="8.625" style="149" customWidth="1"/>
    <col min="9998" max="9998" width="49.25" style="149" customWidth="1"/>
    <col min="9999" max="10237" width="8.625" style="149"/>
    <col min="10238" max="10238" width="10.625" style="149" customWidth="1"/>
    <col min="10239" max="10253" width="8.625" style="149" customWidth="1"/>
    <col min="10254" max="10254" width="49.25" style="149" customWidth="1"/>
    <col min="10255" max="10493" width="8.625" style="149"/>
    <col min="10494" max="10494" width="10.625" style="149" customWidth="1"/>
    <col min="10495" max="10509" width="8.625" style="149" customWidth="1"/>
    <col min="10510" max="10510" width="49.25" style="149" customWidth="1"/>
    <col min="10511" max="10749" width="8.625" style="149"/>
    <col min="10750" max="10750" width="10.625" style="149" customWidth="1"/>
    <col min="10751" max="10765" width="8.625" style="149" customWidth="1"/>
    <col min="10766" max="10766" width="49.25" style="149" customWidth="1"/>
    <col min="10767" max="11005" width="8.625" style="149"/>
    <col min="11006" max="11006" width="10.625" style="149" customWidth="1"/>
    <col min="11007" max="11021" width="8.625" style="149" customWidth="1"/>
    <col min="11022" max="11022" width="49.25" style="149" customWidth="1"/>
    <col min="11023" max="11261" width="8.625" style="149"/>
    <col min="11262" max="11262" width="10.625" style="149" customWidth="1"/>
    <col min="11263" max="11277" width="8.625" style="149" customWidth="1"/>
    <col min="11278" max="11278" width="49.25" style="149" customWidth="1"/>
    <col min="11279" max="11517" width="8.625" style="149"/>
    <col min="11518" max="11518" width="10.625" style="149" customWidth="1"/>
    <col min="11519" max="11533" width="8.625" style="149" customWidth="1"/>
    <col min="11534" max="11534" width="49.25" style="149" customWidth="1"/>
    <col min="11535" max="11773" width="8.625" style="149"/>
    <col min="11774" max="11774" width="10.625" style="149" customWidth="1"/>
    <col min="11775" max="11789" width="8.625" style="149" customWidth="1"/>
    <col min="11790" max="11790" width="49.25" style="149" customWidth="1"/>
    <col min="11791" max="12029" width="8.625" style="149"/>
    <col min="12030" max="12030" width="10.625" style="149" customWidth="1"/>
    <col min="12031" max="12045" width="8.625" style="149" customWidth="1"/>
    <col min="12046" max="12046" width="49.25" style="149" customWidth="1"/>
    <col min="12047" max="12285" width="8.625" style="149"/>
    <col min="12286" max="12286" width="10.625" style="149" customWidth="1"/>
    <col min="12287" max="12301" width="8.625" style="149" customWidth="1"/>
    <col min="12302" max="12302" width="49.25" style="149" customWidth="1"/>
    <col min="12303" max="12541" width="8.625" style="149"/>
    <col min="12542" max="12542" width="10.625" style="149" customWidth="1"/>
    <col min="12543" max="12557" width="8.625" style="149" customWidth="1"/>
    <col min="12558" max="12558" width="49.25" style="149" customWidth="1"/>
    <col min="12559" max="12797" width="8.625" style="149"/>
    <col min="12798" max="12798" width="10.625" style="149" customWidth="1"/>
    <col min="12799" max="12813" width="8.625" style="149" customWidth="1"/>
    <col min="12814" max="12814" width="49.25" style="149" customWidth="1"/>
    <col min="12815" max="13053" width="8.625" style="149"/>
    <col min="13054" max="13054" width="10.625" style="149" customWidth="1"/>
    <col min="13055" max="13069" width="8.625" style="149" customWidth="1"/>
    <col min="13070" max="13070" width="49.25" style="149" customWidth="1"/>
    <col min="13071" max="13309" width="8.625" style="149"/>
    <col min="13310" max="13310" width="10.625" style="149" customWidth="1"/>
    <col min="13311" max="13325" width="8.625" style="149" customWidth="1"/>
    <col min="13326" max="13326" width="49.25" style="149" customWidth="1"/>
    <col min="13327" max="13565" width="8.625" style="149"/>
    <col min="13566" max="13566" width="10.625" style="149" customWidth="1"/>
    <col min="13567" max="13581" width="8.625" style="149" customWidth="1"/>
    <col min="13582" max="13582" width="49.25" style="149" customWidth="1"/>
    <col min="13583" max="13821" width="8.625" style="149"/>
    <col min="13822" max="13822" width="10.625" style="149" customWidth="1"/>
    <col min="13823" max="13837" width="8.625" style="149" customWidth="1"/>
    <col min="13838" max="13838" width="49.25" style="149" customWidth="1"/>
    <col min="13839" max="14077" width="8.625" style="149"/>
    <col min="14078" max="14078" width="10.625" style="149" customWidth="1"/>
    <col min="14079" max="14093" width="8.625" style="149" customWidth="1"/>
    <col min="14094" max="14094" width="49.25" style="149" customWidth="1"/>
    <col min="14095" max="14333" width="8.625" style="149"/>
    <col min="14334" max="14334" width="10.625" style="149" customWidth="1"/>
    <col min="14335" max="14349" width="8.625" style="149" customWidth="1"/>
    <col min="14350" max="14350" width="49.25" style="149" customWidth="1"/>
    <col min="14351" max="14589" width="8.625" style="149"/>
    <col min="14590" max="14590" width="10.625" style="149" customWidth="1"/>
    <col min="14591" max="14605" width="8.625" style="149" customWidth="1"/>
    <col min="14606" max="14606" width="49.25" style="149" customWidth="1"/>
    <col min="14607" max="14845" width="8.625" style="149"/>
    <col min="14846" max="14846" width="10.625" style="149" customWidth="1"/>
    <col min="14847" max="14861" width="8.625" style="149" customWidth="1"/>
    <col min="14862" max="14862" width="49.25" style="149" customWidth="1"/>
    <col min="14863" max="15101" width="8.625" style="149"/>
    <col min="15102" max="15102" width="10.625" style="149" customWidth="1"/>
    <col min="15103" max="15117" width="8.625" style="149" customWidth="1"/>
    <col min="15118" max="15118" width="49.25" style="149" customWidth="1"/>
    <col min="15119" max="15357" width="8.625" style="149"/>
    <col min="15358" max="15358" width="10.625" style="149" customWidth="1"/>
    <col min="15359" max="15373" width="8.625" style="149" customWidth="1"/>
    <col min="15374" max="15374" width="49.25" style="149" customWidth="1"/>
    <col min="15375" max="15613" width="8.625" style="149"/>
    <col min="15614" max="15614" width="10.625" style="149" customWidth="1"/>
    <col min="15615" max="15629" width="8.625" style="149" customWidth="1"/>
    <col min="15630" max="15630" width="49.25" style="149" customWidth="1"/>
    <col min="15631" max="15869" width="8.625" style="149"/>
    <col min="15870" max="15870" width="10.625" style="149" customWidth="1"/>
    <col min="15871" max="15885" width="8.625" style="149" customWidth="1"/>
    <col min="15886" max="15886" width="49.25" style="149" customWidth="1"/>
    <col min="15887" max="16125" width="8.625" style="149"/>
    <col min="16126" max="16126" width="10.625" style="149" customWidth="1"/>
    <col min="16127" max="16141" width="8.625" style="149" customWidth="1"/>
    <col min="16142" max="16142" width="49.25" style="149" customWidth="1"/>
    <col min="16143" max="16384" width="8.625" style="149"/>
  </cols>
  <sheetData>
    <row r="1" spans="1:14" ht="15" customHeight="1" x14ac:dyDescent="0.15">
      <c r="A1" s="172" t="s">
        <v>173</v>
      </c>
      <c r="N1" s="211" t="s">
        <v>174</v>
      </c>
    </row>
    <row r="2" spans="1:14" s="173" customFormat="1" ht="15" customHeight="1" x14ac:dyDescent="0.15">
      <c r="E2" s="174" t="s">
        <v>116</v>
      </c>
      <c r="F2" s="174"/>
      <c r="H2" s="174" t="s">
        <v>117</v>
      </c>
      <c r="I2" s="175"/>
      <c r="J2" s="213"/>
      <c r="L2" s="1211" t="s">
        <v>250</v>
      </c>
      <c r="M2" s="1212"/>
      <c r="N2" s="174"/>
    </row>
    <row r="4" spans="1:14" ht="12.95" customHeight="1" x14ac:dyDescent="0.15">
      <c r="A4" s="1202" t="s">
        <v>175</v>
      </c>
      <c r="B4" s="1205" t="s">
        <v>176</v>
      </c>
      <c r="C4" s="1206"/>
      <c r="D4" s="1206"/>
      <c r="E4" s="1206"/>
      <c r="F4" s="1206"/>
      <c r="G4" s="1207"/>
      <c r="H4" s="1213" t="s">
        <v>177</v>
      </c>
      <c r="I4" s="1214"/>
      <c r="J4" s="1214"/>
      <c r="K4" s="1214"/>
      <c r="L4" s="1214"/>
      <c r="M4" s="1216"/>
      <c r="N4" s="176" t="s">
        <v>120</v>
      </c>
    </row>
    <row r="5" spans="1:14" ht="12.95" customHeight="1" x14ac:dyDescent="0.15">
      <c r="A5" s="1203"/>
      <c r="B5" s="1208"/>
      <c r="C5" s="1209"/>
      <c r="D5" s="1209"/>
      <c r="E5" s="1209"/>
      <c r="F5" s="1209"/>
      <c r="G5" s="1210"/>
      <c r="H5" s="1213" t="s">
        <v>122</v>
      </c>
      <c r="I5" s="1214"/>
      <c r="J5" s="1215" t="s">
        <v>123</v>
      </c>
      <c r="K5" s="1214"/>
      <c r="L5" s="1215" t="s">
        <v>178</v>
      </c>
      <c r="M5" s="1216"/>
      <c r="N5" s="177"/>
    </row>
    <row r="6" spans="1:14" ht="12.95" customHeight="1" x14ac:dyDescent="0.15">
      <c r="A6" s="1203"/>
      <c r="B6" s="178" t="s">
        <v>179</v>
      </c>
      <c r="C6" s="179" t="s">
        <v>180</v>
      </c>
      <c r="D6" s="179" t="s">
        <v>181</v>
      </c>
      <c r="E6" s="180" t="s">
        <v>121</v>
      </c>
      <c r="F6" s="181" t="s">
        <v>182</v>
      </c>
      <c r="G6" s="182" t="s">
        <v>183</v>
      </c>
      <c r="H6" s="178" t="s">
        <v>109</v>
      </c>
      <c r="I6" s="177" t="s">
        <v>110</v>
      </c>
      <c r="J6" s="179" t="s">
        <v>109</v>
      </c>
      <c r="K6" s="177" t="s">
        <v>110</v>
      </c>
      <c r="L6" s="179" t="s">
        <v>109</v>
      </c>
      <c r="M6" s="179" t="s">
        <v>110</v>
      </c>
      <c r="N6" s="177"/>
    </row>
    <row r="7" spans="1:14" ht="12.95" customHeight="1" thickBot="1" x14ac:dyDescent="0.2">
      <c r="A7" s="1204"/>
      <c r="B7" s="183"/>
      <c r="C7" s="184" t="s">
        <v>125</v>
      </c>
      <c r="D7" s="184" t="s">
        <v>125</v>
      </c>
      <c r="E7" s="185" t="s">
        <v>124</v>
      </c>
      <c r="F7" s="186"/>
      <c r="G7" s="187"/>
      <c r="H7" s="183" t="s">
        <v>184</v>
      </c>
      <c r="I7" s="188" t="s">
        <v>185</v>
      </c>
      <c r="J7" s="184" t="s">
        <v>184</v>
      </c>
      <c r="K7" s="188" t="s">
        <v>185</v>
      </c>
      <c r="L7" s="184" t="s">
        <v>184</v>
      </c>
      <c r="M7" s="184" t="s">
        <v>185</v>
      </c>
      <c r="N7" s="188"/>
    </row>
    <row r="8" spans="1:14" ht="12.95" customHeight="1" thickTop="1" x14ac:dyDescent="0.15">
      <c r="A8" s="189" t="s">
        <v>186</v>
      </c>
      <c r="B8" s="190"/>
      <c r="C8" s="190"/>
      <c r="D8" s="190"/>
      <c r="E8" s="190"/>
      <c r="F8" s="190"/>
      <c r="G8" s="190"/>
      <c r="H8" s="190"/>
      <c r="I8" s="190"/>
      <c r="J8" s="190"/>
      <c r="K8" s="190"/>
      <c r="L8" s="190"/>
      <c r="M8" s="191"/>
      <c r="N8" s="191"/>
    </row>
    <row r="9" spans="1:14" ht="12.95" customHeight="1" x14ac:dyDescent="0.15">
      <c r="A9" s="192" t="s">
        <v>187</v>
      </c>
      <c r="B9" s="193"/>
      <c r="C9" s="194"/>
      <c r="D9" s="194"/>
      <c r="E9" s="195"/>
      <c r="F9" s="196"/>
      <c r="G9" s="195"/>
      <c r="H9" s="197"/>
      <c r="I9" s="194"/>
      <c r="J9" s="194"/>
      <c r="K9" s="194"/>
      <c r="L9" s="194"/>
      <c r="M9" s="194"/>
      <c r="N9" s="194"/>
    </row>
    <row r="10" spans="1:14" ht="12.95" customHeight="1" x14ac:dyDescent="0.15">
      <c r="A10" s="192" t="s">
        <v>188</v>
      </c>
      <c r="B10" s="193"/>
      <c r="C10" s="194"/>
      <c r="D10" s="194"/>
      <c r="E10" s="195"/>
      <c r="F10" s="196"/>
      <c r="G10" s="195"/>
      <c r="H10" s="197"/>
      <c r="I10" s="194"/>
      <c r="J10" s="194"/>
      <c r="K10" s="194"/>
      <c r="L10" s="194"/>
      <c r="M10" s="194"/>
      <c r="N10" s="194"/>
    </row>
    <row r="11" spans="1:14" ht="12.95" customHeight="1" x14ac:dyDescent="0.15">
      <c r="A11" s="192" t="s">
        <v>189</v>
      </c>
      <c r="B11" s="193"/>
      <c r="C11" s="194"/>
      <c r="D11" s="194"/>
      <c r="E11" s="195"/>
      <c r="F11" s="196"/>
      <c r="G11" s="195"/>
      <c r="H11" s="197"/>
      <c r="I11" s="194"/>
      <c r="J11" s="194"/>
      <c r="K11" s="194"/>
      <c r="L11" s="194"/>
      <c r="M11" s="194"/>
      <c r="N11" s="194"/>
    </row>
    <row r="12" spans="1:14" ht="12.95" customHeight="1" x14ac:dyDescent="0.15">
      <c r="A12" s="192" t="s">
        <v>190</v>
      </c>
      <c r="B12" s="193"/>
      <c r="C12" s="194"/>
      <c r="D12" s="194"/>
      <c r="E12" s="195"/>
      <c r="F12" s="196"/>
      <c r="G12" s="195"/>
      <c r="H12" s="197"/>
      <c r="I12" s="194"/>
      <c r="J12" s="194"/>
      <c r="K12" s="194"/>
      <c r="L12" s="194"/>
      <c r="M12" s="194"/>
      <c r="N12" s="194"/>
    </row>
    <row r="13" spans="1:14" ht="12.95" customHeight="1" x14ac:dyDescent="0.15">
      <c r="A13" s="192" t="s">
        <v>191</v>
      </c>
      <c r="B13" s="193"/>
      <c r="C13" s="194"/>
      <c r="D13" s="194"/>
      <c r="E13" s="195"/>
      <c r="F13" s="196"/>
      <c r="G13" s="195"/>
      <c r="H13" s="197"/>
      <c r="I13" s="194"/>
      <c r="J13" s="194"/>
      <c r="K13" s="194"/>
      <c r="L13" s="194"/>
      <c r="M13" s="194"/>
      <c r="N13" s="194"/>
    </row>
    <row r="14" spans="1:14" ht="12.95" customHeight="1" x14ac:dyDescent="0.15">
      <c r="A14" s="192" t="s">
        <v>192</v>
      </c>
      <c r="B14" s="193"/>
      <c r="C14" s="194"/>
      <c r="D14" s="194"/>
      <c r="E14" s="195"/>
      <c r="F14" s="196"/>
      <c r="G14" s="195"/>
      <c r="H14" s="197"/>
      <c r="I14" s="194"/>
      <c r="J14" s="194"/>
      <c r="K14" s="194"/>
      <c r="L14" s="194"/>
      <c r="M14" s="194"/>
      <c r="N14" s="194"/>
    </row>
    <row r="15" spans="1:14" ht="12.95" customHeight="1" x14ac:dyDescent="0.15">
      <c r="A15" s="192" t="s">
        <v>193</v>
      </c>
      <c r="B15" s="193"/>
      <c r="C15" s="194"/>
      <c r="D15" s="194"/>
      <c r="E15" s="195"/>
      <c r="F15" s="196"/>
      <c r="G15" s="195"/>
      <c r="H15" s="197"/>
      <c r="I15" s="194"/>
      <c r="J15" s="194"/>
      <c r="K15" s="194"/>
      <c r="L15" s="194"/>
      <c r="M15" s="194"/>
      <c r="N15" s="194"/>
    </row>
    <row r="16" spans="1:14" ht="12.95" customHeight="1" x14ac:dyDescent="0.15">
      <c r="A16" s="192" t="s">
        <v>194</v>
      </c>
      <c r="B16" s="193"/>
      <c r="C16" s="194"/>
      <c r="D16" s="194"/>
      <c r="E16" s="195"/>
      <c r="F16" s="196"/>
      <c r="G16" s="195"/>
      <c r="H16" s="197"/>
      <c r="I16" s="194"/>
      <c r="J16" s="194"/>
      <c r="K16" s="194"/>
      <c r="L16" s="194"/>
      <c r="M16" s="194"/>
      <c r="N16" s="194"/>
    </row>
    <row r="17" spans="1:14" ht="12.95" customHeight="1" x14ac:dyDescent="0.15">
      <c r="A17" s="192" t="s">
        <v>195</v>
      </c>
      <c r="B17" s="193"/>
      <c r="C17" s="194"/>
      <c r="D17" s="194"/>
      <c r="E17" s="195"/>
      <c r="F17" s="196"/>
      <c r="G17" s="195"/>
      <c r="H17" s="197"/>
      <c r="I17" s="194"/>
      <c r="J17" s="194"/>
      <c r="K17" s="194"/>
      <c r="L17" s="194"/>
      <c r="M17" s="194"/>
      <c r="N17" s="194"/>
    </row>
    <row r="18" spans="1:14" ht="12.95" customHeight="1" x14ac:dyDescent="0.15">
      <c r="A18" s="192" t="s">
        <v>196</v>
      </c>
      <c r="B18" s="193"/>
      <c r="C18" s="194"/>
      <c r="D18" s="194"/>
      <c r="E18" s="195"/>
      <c r="F18" s="196"/>
      <c r="G18" s="195"/>
      <c r="H18" s="197"/>
      <c r="I18" s="194"/>
      <c r="J18" s="194"/>
      <c r="K18" s="194"/>
      <c r="L18" s="194"/>
      <c r="M18" s="194"/>
      <c r="N18" s="194"/>
    </row>
    <row r="19" spans="1:14" ht="12.95" customHeight="1" x14ac:dyDescent="0.15">
      <c r="A19" s="192" t="s">
        <v>197</v>
      </c>
      <c r="B19" s="193"/>
      <c r="C19" s="194"/>
      <c r="D19" s="194"/>
      <c r="E19" s="195"/>
      <c r="F19" s="196"/>
      <c r="G19" s="195"/>
      <c r="H19" s="197"/>
      <c r="I19" s="194"/>
      <c r="J19" s="194"/>
      <c r="K19" s="194"/>
      <c r="L19" s="194"/>
      <c r="M19" s="194"/>
      <c r="N19" s="194"/>
    </row>
    <row r="20" spans="1:14" ht="12.95" customHeight="1" x14ac:dyDescent="0.15">
      <c r="A20" s="192" t="s">
        <v>198</v>
      </c>
      <c r="B20" s="193"/>
      <c r="C20" s="194"/>
      <c r="D20" s="194"/>
      <c r="E20" s="195"/>
      <c r="F20" s="196"/>
      <c r="G20" s="195"/>
      <c r="H20" s="197"/>
      <c r="I20" s="194"/>
      <c r="J20" s="194"/>
      <c r="K20" s="194"/>
      <c r="L20" s="194"/>
      <c r="M20" s="194"/>
      <c r="N20" s="194"/>
    </row>
    <row r="21" spans="1:14" ht="12.95" customHeight="1" x14ac:dyDescent="0.15">
      <c r="A21" s="192" t="s">
        <v>199</v>
      </c>
      <c r="B21" s="193"/>
      <c r="C21" s="194"/>
      <c r="D21" s="194"/>
      <c r="E21" s="195"/>
      <c r="F21" s="196"/>
      <c r="G21" s="195"/>
      <c r="H21" s="197"/>
      <c r="I21" s="194"/>
      <c r="J21" s="194"/>
      <c r="K21" s="194"/>
      <c r="L21" s="194"/>
      <c r="M21" s="194"/>
      <c r="N21" s="194"/>
    </row>
    <row r="22" spans="1:14" ht="12.95" customHeight="1" x14ac:dyDescent="0.15">
      <c r="A22" s="192" t="s">
        <v>200</v>
      </c>
      <c r="B22" s="193"/>
      <c r="C22" s="194"/>
      <c r="D22" s="194"/>
      <c r="E22" s="195"/>
      <c r="F22" s="196"/>
      <c r="G22" s="195"/>
      <c r="H22" s="197"/>
      <c r="I22" s="194"/>
      <c r="J22" s="194"/>
      <c r="K22" s="194"/>
      <c r="L22" s="194"/>
      <c r="M22" s="194"/>
      <c r="N22" s="194"/>
    </row>
    <row r="23" spans="1:14" ht="12.95" customHeight="1" x14ac:dyDescent="0.15">
      <c r="A23" s="192" t="s">
        <v>201</v>
      </c>
      <c r="B23" s="193"/>
      <c r="C23" s="194"/>
      <c r="D23" s="194"/>
      <c r="E23" s="195"/>
      <c r="F23" s="196"/>
      <c r="G23" s="195"/>
      <c r="H23" s="197"/>
      <c r="I23" s="194"/>
      <c r="J23" s="194"/>
      <c r="K23" s="194"/>
      <c r="L23" s="194"/>
      <c r="M23" s="194"/>
      <c r="N23" s="194"/>
    </row>
    <row r="24" spans="1:14" ht="12.95" customHeight="1" x14ac:dyDescent="0.15">
      <c r="A24" s="192" t="s">
        <v>202</v>
      </c>
      <c r="B24" s="193"/>
      <c r="C24" s="194"/>
      <c r="D24" s="194"/>
      <c r="E24" s="195"/>
      <c r="F24" s="196"/>
      <c r="G24" s="195"/>
      <c r="H24" s="197"/>
      <c r="I24" s="194"/>
      <c r="J24" s="194"/>
      <c r="K24" s="194"/>
      <c r="L24" s="194"/>
      <c r="M24" s="194"/>
      <c r="N24" s="194"/>
    </row>
    <row r="25" spans="1:14" ht="12.95" customHeight="1" x14ac:dyDescent="0.15">
      <c r="A25" s="192" t="s">
        <v>203</v>
      </c>
      <c r="B25" s="193"/>
      <c r="C25" s="194"/>
      <c r="D25" s="194"/>
      <c r="E25" s="195"/>
      <c r="F25" s="196"/>
      <c r="G25" s="195"/>
      <c r="H25" s="197"/>
      <c r="I25" s="194"/>
      <c r="J25" s="194"/>
      <c r="K25" s="194"/>
      <c r="L25" s="194"/>
      <c r="M25" s="194"/>
      <c r="N25" s="194"/>
    </row>
    <row r="26" spans="1:14" ht="12.95" customHeight="1" x14ac:dyDescent="0.15">
      <c r="A26" s="192" t="s">
        <v>204</v>
      </c>
      <c r="B26" s="193"/>
      <c r="C26" s="194"/>
      <c r="D26" s="194"/>
      <c r="E26" s="195"/>
      <c r="F26" s="196"/>
      <c r="G26" s="195"/>
      <c r="H26" s="197"/>
      <c r="I26" s="194"/>
      <c r="J26" s="194"/>
      <c r="K26" s="194"/>
      <c r="L26" s="194"/>
      <c r="M26" s="194"/>
      <c r="N26" s="194"/>
    </row>
    <row r="27" spans="1:14" ht="12.95" customHeight="1" x14ac:dyDescent="0.15">
      <c r="A27" s="192" t="s">
        <v>205</v>
      </c>
      <c r="B27" s="193"/>
      <c r="C27" s="194"/>
      <c r="D27" s="194"/>
      <c r="E27" s="195"/>
      <c r="F27" s="196"/>
      <c r="G27" s="195"/>
      <c r="H27" s="197"/>
      <c r="I27" s="194"/>
      <c r="J27" s="194"/>
      <c r="K27" s="194"/>
      <c r="L27" s="194"/>
      <c r="M27" s="194"/>
      <c r="N27" s="194"/>
    </row>
    <row r="28" spans="1:14" ht="12.95" customHeight="1" x14ac:dyDescent="0.15">
      <c r="A28" s="192" t="s">
        <v>206</v>
      </c>
      <c r="B28" s="193"/>
      <c r="C28" s="194"/>
      <c r="D28" s="194"/>
      <c r="E28" s="195"/>
      <c r="F28" s="196"/>
      <c r="G28" s="195"/>
      <c r="H28" s="197"/>
      <c r="I28" s="194"/>
      <c r="J28" s="194"/>
      <c r="K28" s="194"/>
      <c r="L28" s="194"/>
      <c r="M28" s="194"/>
      <c r="N28" s="194"/>
    </row>
    <row r="29" spans="1:14" ht="12.95" customHeight="1" x14ac:dyDescent="0.15">
      <c r="A29" s="192" t="s">
        <v>207</v>
      </c>
      <c r="B29" s="193"/>
      <c r="C29" s="194"/>
      <c r="D29" s="194"/>
      <c r="E29" s="195"/>
      <c r="F29" s="196"/>
      <c r="G29" s="195"/>
      <c r="H29" s="197"/>
      <c r="I29" s="194"/>
      <c r="J29" s="194"/>
      <c r="K29" s="194"/>
      <c r="L29" s="194"/>
      <c r="M29" s="194"/>
      <c r="N29" s="194"/>
    </row>
    <row r="30" spans="1:14" ht="12.95" customHeight="1" x14ac:dyDescent="0.15">
      <c r="A30" s="192" t="s">
        <v>208</v>
      </c>
      <c r="B30" s="193"/>
      <c r="C30" s="194"/>
      <c r="D30" s="194"/>
      <c r="E30" s="195"/>
      <c r="F30" s="196"/>
      <c r="G30" s="195"/>
      <c r="H30" s="197"/>
      <c r="I30" s="194"/>
      <c r="J30" s="194"/>
      <c r="K30" s="194"/>
      <c r="L30" s="194"/>
      <c r="M30" s="194"/>
      <c r="N30" s="194"/>
    </row>
    <row r="31" spans="1:14" ht="12.95" customHeight="1" x14ac:dyDescent="0.15">
      <c r="A31" s="192" t="s">
        <v>209</v>
      </c>
      <c r="B31" s="193"/>
      <c r="C31" s="194"/>
      <c r="D31" s="194"/>
      <c r="E31" s="195"/>
      <c r="F31" s="196"/>
      <c r="G31" s="195"/>
      <c r="H31" s="197"/>
      <c r="I31" s="194"/>
      <c r="J31" s="194"/>
      <c r="K31" s="194"/>
      <c r="L31" s="194"/>
      <c r="M31" s="194"/>
      <c r="N31" s="194"/>
    </row>
    <row r="32" spans="1:14" ht="12.95" customHeight="1" x14ac:dyDescent="0.15">
      <c r="A32" s="192" t="s">
        <v>210</v>
      </c>
      <c r="B32" s="193"/>
      <c r="C32" s="194"/>
      <c r="D32" s="194"/>
      <c r="E32" s="195"/>
      <c r="F32" s="196"/>
      <c r="G32" s="195"/>
      <c r="H32" s="197"/>
      <c r="I32" s="194"/>
      <c r="J32" s="194"/>
      <c r="K32" s="194"/>
      <c r="L32" s="194"/>
      <c r="M32" s="194"/>
      <c r="N32" s="194"/>
    </row>
    <row r="33" spans="1:14" ht="12.95" customHeight="1" x14ac:dyDescent="0.15">
      <c r="A33" s="192" t="s">
        <v>211</v>
      </c>
      <c r="B33" s="193"/>
      <c r="C33" s="194"/>
      <c r="D33" s="194"/>
      <c r="E33" s="195"/>
      <c r="F33" s="196"/>
      <c r="G33" s="195"/>
      <c r="H33" s="197"/>
      <c r="I33" s="194"/>
      <c r="J33" s="194"/>
      <c r="K33" s="194"/>
      <c r="L33" s="194"/>
      <c r="M33" s="194"/>
      <c r="N33" s="194"/>
    </row>
    <row r="34" spans="1:14" ht="12.95" customHeight="1" x14ac:dyDescent="0.15">
      <c r="A34" s="192" t="s">
        <v>212</v>
      </c>
      <c r="B34" s="193"/>
      <c r="C34" s="194"/>
      <c r="D34" s="194"/>
      <c r="E34" s="195"/>
      <c r="F34" s="196"/>
      <c r="G34" s="195"/>
      <c r="H34" s="197"/>
      <c r="I34" s="194"/>
      <c r="J34" s="194"/>
      <c r="K34" s="194"/>
      <c r="L34" s="194"/>
      <c r="M34" s="194"/>
      <c r="N34" s="194"/>
    </row>
    <row r="35" spans="1:14" ht="12.95" customHeight="1" x14ac:dyDescent="0.15">
      <c r="A35" s="192" t="s">
        <v>213</v>
      </c>
      <c r="B35" s="193"/>
      <c r="C35" s="194"/>
      <c r="D35" s="194"/>
      <c r="E35" s="195"/>
      <c r="F35" s="196"/>
      <c r="G35" s="195"/>
      <c r="H35" s="197"/>
      <c r="I35" s="194"/>
      <c r="J35" s="194"/>
      <c r="K35" s="194"/>
      <c r="L35" s="194"/>
      <c r="M35" s="194"/>
      <c r="N35" s="194"/>
    </row>
    <row r="36" spans="1:14" ht="12.95" customHeight="1" x14ac:dyDescent="0.15">
      <c r="A36" s="192" t="s">
        <v>214</v>
      </c>
      <c r="B36" s="193"/>
      <c r="C36" s="194"/>
      <c r="D36" s="194"/>
      <c r="E36" s="195"/>
      <c r="F36" s="196"/>
      <c r="G36" s="195"/>
      <c r="H36" s="197"/>
      <c r="I36" s="194"/>
      <c r="J36" s="194"/>
      <c r="K36" s="194"/>
      <c r="L36" s="194"/>
      <c r="M36" s="194"/>
      <c r="N36" s="194"/>
    </row>
    <row r="37" spans="1:14" ht="12.95" customHeight="1" x14ac:dyDescent="0.15">
      <c r="A37" s="192" t="s">
        <v>215</v>
      </c>
      <c r="B37" s="193"/>
      <c r="C37" s="194"/>
      <c r="D37" s="194"/>
      <c r="E37" s="195"/>
      <c r="F37" s="196"/>
      <c r="G37" s="195"/>
      <c r="H37" s="197"/>
      <c r="I37" s="194"/>
      <c r="J37" s="194"/>
      <c r="K37" s="194"/>
      <c r="L37" s="194"/>
      <c r="M37" s="194"/>
      <c r="N37" s="194"/>
    </row>
    <row r="38" spans="1:14" ht="12.95" customHeight="1" x14ac:dyDescent="0.15">
      <c r="A38" s="192" t="s">
        <v>216</v>
      </c>
      <c r="B38" s="193"/>
      <c r="C38" s="194"/>
      <c r="D38" s="194"/>
      <c r="E38" s="195"/>
      <c r="F38" s="196"/>
      <c r="G38" s="195"/>
      <c r="H38" s="197"/>
      <c r="I38" s="194"/>
      <c r="J38" s="194"/>
      <c r="K38" s="194"/>
      <c r="L38" s="194"/>
      <c r="M38" s="194"/>
      <c r="N38" s="194"/>
    </row>
    <row r="39" spans="1:14" ht="12.95" customHeight="1" x14ac:dyDescent="0.15">
      <c r="A39" s="195" t="s">
        <v>128</v>
      </c>
      <c r="B39" s="193" t="s">
        <v>217</v>
      </c>
      <c r="C39" s="194" t="s">
        <v>217</v>
      </c>
      <c r="D39" s="194" t="s">
        <v>217</v>
      </c>
      <c r="E39" s="195"/>
      <c r="F39" s="196" t="s">
        <v>217</v>
      </c>
      <c r="G39" s="195" t="s">
        <v>217</v>
      </c>
      <c r="H39" s="197"/>
      <c r="I39" s="194"/>
      <c r="J39" s="194"/>
      <c r="K39" s="194"/>
      <c r="L39" s="194"/>
      <c r="M39" s="194"/>
      <c r="N39" s="194"/>
    </row>
    <row r="40" spans="1:14" ht="12.95" customHeight="1" x14ac:dyDescent="0.15">
      <c r="A40" s="198" t="s">
        <v>218</v>
      </c>
      <c r="B40" s="196"/>
      <c r="C40" s="196"/>
      <c r="D40" s="196"/>
      <c r="E40" s="196"/>
      <c r="F40" s="196"/>
      <c r="G40" s="196"/>
      <c r="H40" s="196"/>
      <c r="I40" s="196"/>
      <c r="J40" s="196"/>
      <c r="K40" s="196"/>
      <c r="L40" s="196"/>
      <c r="M40" s="196"/>
      <c r="N40" s="199" t="s">
        <v>244</v>
      </c>
    </row>
    <row r="41" spans="1:14" ht="12.95" customHeight="1" x14ac:dyDescent="0.15">
      <c r="A41" s="195" t="s">
        <v>219</v>
      </c>
      <c r="B41" s="193"/>
      <c r="C41" s="194"/>
      <c r="D41" s="194"/>
      <c r="E41" s="195"/>
      <c r="F41" s="196"/>
      <c r="G41" s="195"/>
      <c r="H41" s="197"/>
      <c r="I41" s="194"/>
      <c r="J41" s="194"/>
      <c r="K41" s="194"/>
      <c r="L41" s="194"/>
      <c r="M41" s="194"/>
      <c r="N41" s="194"/>
    </row>
    <row r="42" spans="1:14" ht="12.95" customHeight="1" x14ac:dyDescent="0.15">
      <c r="A42" s="195" t="s">
        <v>220</v>
      </c>
      <c r="B42" s="193"/>
      <c r="C42" s="194"/>
      <c r="D42" s="194"/>
      <c r="E42" s="195"/>
      <c r="F42" s="196"/>
      <c r="G42" s="195"/>
      <c r="H42" s="197"/>
      <c r="I42" s="194"/>
      <c r="J42" s="194"/>
      <c r="K42" s="194"/>
      <c r="L42" s="194"/>
      <c r="M42" s="194"/>
      <c r="N42" s="194"/>
    </row>
    <row r="43" spans="1:14" ht="12.95" customHeight="1" x14ac:dyDescent="0.15">
      <c r="A43" s="195" t="s">
        <v>221</v>
      </c>
      <c r="B43" s="193"/>
      <c r="C43" s="194"/>
      <c r="D43" s="194"/>
      <c r="E43" s="195"/>
      <c r="F43" s="196"/>
      <c r="G43" s="195"/>
      <c r="H43" s="197"/>
      <c r="I43" s="194"/>
      <c r="J43" s="194"/>
      <c r="K43" s="194"/>
      <c r="L43" s="194"/>
      <c r="M43" s="194"/>
      <c r="N43" s="194"/>
    </row>
    <row r="44" spans="1:14" ht="12.95" customHeight="1" x14ac:dyDescent="0.15">
      <c r="A44" s="195" t="s">
        <v>222</v>
      </c>
      <c r="B44" s="193"/>
      <c r="C44" s="194"/>
      <c r="D44" s="194"/>
      <c r="E44" s="195"/>
      <c r="F44" s="196"/>
      <c r="G44" s="195"/>
      <c r="H44" s="197"/>
      <c r="I44" s="194"/>
      <c r="J44" s="194"/>
      <c r="K44" s="194"/>
      <c r="L44" s="194"/>
      <c r="M44" s="194"/>
      <c r="N44" s="194"/>
    </row>
    <row r="45" spans="1:14" ht="12.95" customHeight="1" x14ac:dyDescent="0.15">
      <c r="A45" s="195" t="s">
        <v>223</v>
      </c>
      <c r="B45" s="193"/>
      <c r="C45" s="194"/>
      <c r="D45" s="194"/>
      <c r="E45" s="195"/>
      <c r="F45" s="196"/>
      <c r="G45" s="195"/>
      <c r="H45" s="197"/>
      <c r="I45" s="194"/>
      <c r="J45" s="194"/>
      <c r="K45" s="194"/>
      <c r="L45" s="194"/>
      <c r="M45" s="194"/>
      <c r="N45" s="194"/>
    </row>
    <row r="46" spans="1:14" ht="12.95" customHeight="1" x14ac:dyDescent="0.15">
      <c r="A46" s="195" t="s">
        <v>224</v>
      </c>
      <c r="B46" s="193"/>
      <c r="C46" s="194"/>
      <c r="D46" s="194"/>
      <c r="E46" s="195"/>
      <c r="F46" s="196"/>
      <c r="G46" s="195"/>
      <c r="H46" s="197"/>
      <c r="I46" s="194"/>
      <c r="J46" s="194"/>
      <c r="K46" s="194"/>
      <c r="L46" s="194"/>
      <c r="M46" s="194"/>
      <c r="N46" s="194"/>
    </row>
    <row r="47" spans="1:14" ht="12.95" customHeight="1" x14ac:dyDescent="0.15">
      <c r="A47" s="195" t="s">
        <v>225</v>
      </c>
      <c r="B47" s="193"/>
      <c r="C47" s="194"/>
      <c r="D47" s="194"/>
      <c r="E47" s="195"/>
      <c r="F47" s="196"/>
      <c r="G47" s="195"/>
      <c r="H47" s="197"/>
      <c r="I47" s="194"/>
      <c r="J47" s="194"/>
      <c r="K47" s="194"/>
      <c r="L47" s="194"/>
      <c r="M47" s="194"/>
      <c r="N47" s="194"/>
    </row>
    <row r="48" spans="1:14" ht="12.95" customHeight="1" x14ac:dyDescent="0.15">
      <c r="A48" s="195" t="s">
        <v>226</v>
      </c>
      <c r="B48" s="193"/>
      <c r="C48" s="194"/>
      <c r="D48" s="194"/>
      <c r="E48" s="195"/>
      <c r="F48" s="196"/>
      <c r="G48" s="195"/>
      <c r="H48" s="197"/>
      <c r="I48" s="194"/>
      <c r="J48" s="194"/>
      <c r="K48" s="194"/>
      <c r="L48" s="194"/>
      <c r="M48" s="194"/>
      <c r="N48" s="194"/>
    </row>
    <row r="49" spans="1:14" ht="12.95" customHeight="1" x14ac:dyDescent="0.15">
      <c r="A49" s="195" t="s">
        <v>227</v>
      </c>
      <c r="B49" s="193"/>
      <c r="C49" s="194"/>
      <c r="D49" s="194"/>
      <c r="E49" s="195"/>
      <c r="F49" s="196"/>
      <c r="G49" s="195"/>
      <c r="H49" s="197"/>
      <c r="I49" s="194"/>
      <c r="J49" s="194"/>
      <c r="K49" s="194"/>
      <c r="L49" s="194"/>
      <c r="M49" s="194"/>
      <c r="N49" s="194"/>
    </row>
    <row r="50" spans="1:14" ht="12.95" customHeight="1" x14ac:dyDescent="0.15">
      <c r="A50" s="195" t="s">
        <v>228</v>
      </c>
      <c r="B50" s="193"/>
      <c r="C50" s="194"/>
      <c r="D50" s="194"/>
      <c r="E50" s="195"/>
      <c r="F50" s="196"/>
      <c r="G50" s="195"/>
      <c r="H50" s="197"/>
      <c r="I50" s="194"/>
      <c r="J50" s="194"/>
      <c r="K50" s="194"/>
      <c r="L50" s="194"/>
      <c r="M50" s="194"/>
      <c r="N50" s="194"/>
    </row>
    <row r="51" spans="1:14" ht="12.95" customHeight="1" x14ac:dyDescent="0.15">
      <c r="A51" s="195" t="s">
        <v>127</v>
      </c>
      <c r="B51" s="193" t="s">
        <v>217</v>
      </c>
      <c r="C51" s="194" t="s">
        <v>217</v>
      </c>
      <c r="D51" s="194" t="s">
        <v>217</v>
      </c>
      <c r="E51" s="195"/>
      <c r="F51" s="196" t="s">
        <v>217</v>
      </c>
      <c r="G51" s="195" t="s">
        <v>217</v>
      </c>
      <c r="H51" s="197"/>
      <c r="I51" s="194"/>
      <c r="J51" s="194"/>
      <c r="K51" s="194"/>
      <c r="L51" s="194"/>
      <c r="M51" s="194"/>
      <c r="N51" s="194"/>
    </row>
    <row r="52" spans="1:14" ht="12.95" customHeight="1" x14ac:dyDescent="0.15">
      <c r="A52" s="198" t="s">
        <v>229</v>
      </c>
      <c r="B52" s="196"/>
      <c r="C52" s="196"/>
      <c r="D52" s="196"/>
      <c r="E52" s="196"/>
      <c r="F52" s="196"/>
      <c r="G52" s="196"/>
      <c r="H52" s="196"/>
      <c r="I52" s="196"/>
      <c r="J52" s="196"/>
      <c r="K52" s="196"/>
      <c r="L52" s="196"/>
      <c r="M52" s="196"/>
      <c r="N52" s="199" t="s">
        <v>244</v>
      </c>
    </row>
    <row r="53" spans="1:14" ht="12.95" customHeight="1" x14ac:dyDescent="0.15">
      <c r="A53" s="195" t="s">
        <v>230</v>
      </c>
      <c r="B53" s="193"/>
      <c r="C53" s="194"/>
      <c r="D53" s="194"/>
      <c r="E53" s="195"/>
      <c r="F53" s="196"/>
      <c r="G53" s="195"/>
      <c r="H53" s="197"/>
      <c r="I53" s="194"/>
      <c r="J53" s="194"/>
      <c r="K53" s="194"/>
      <c r="L53" s="194"/>
      <c r="M53" s="194"/>
      <c r="N53" s="194"/>
    </row>
    <row r="54" spans="1:14" ht="12.95" customHeight="1" x14ac:dyDescent="0.15">
      <c r="A54" s="195" t="s">
        <v>231</v>
      </c>
      <c r="B54" s="193"/>
      <c r="C54" s="194"/>
      <c r="D54" s="194"/>
      <c r="E54" s="195"/>
      <c r="F54" s="196"/>
      <c r="G54" s="195"/>
      <c r="H54" s="197"/>
      <c r="I54" s="194"/>
      <c r="J54" s="194"/>
      <c r="K54" s="194"/>
      <c r="L54" s="194"/>
      <c r="M54" s="194"/>
      <c r="N54" s="194"/>
    </row>
    <row r="55" spans="1:14" ht="12.95" customHeight="1" x14ac:dyDescent="0.15">
      <c r="A55" s="195" t="s">
        <v>232</v>
      </c>
      <c r="B55" s="193"/>
      <c r="C55" s="194"/>
      <c r="D55" s="194"/>
      <c r="E55" s="195"/>
      <c r="F55" s="196"/>
      <c r="G55" s="195"/>
      <c r="H55" s="197"/>
      <c r="I55" s="194"/>
      <c r="J55" s="194"/>
      <c r="K55" s="194"/>
      <c r="L55" s="194"/>
      <c r="M55" s="194"/>
      <c r="N55" s="194"/>
    </row>
    <row r="56" spans="1:14" ht="12.95" customHeight="1" x14ac:dyDescent="0.15">
      <c r="A56" s="195" t="s">
        <v>233</v>
      </c>
      <c r="B56" s="193"/>
      <c r="C56" s="194"/>
      <c r="D56" s="194"/>
      <c r="E56" s="195"/>
      <c r="F56" s="196"/>
      <c r="G56" s="195"/>
      <c r="H56" s="197"/>
      <c r="I56" s="194"/>
      <c r="J56" s="194"/>
      <c r="K56" s="194"/>
      <c r="L56" s="194"/>
      <c r="M56" s="194"/>
      <c r="N56" s="194"/>
    </row>
    <row r="57" spans="1:14" ht="12.95" customHeight="1" x14ac:dyDescent="0.15">
      <c r="A57" s="195" t="s">
        <v>234</v>
      </c>
      <c r="B57" s="193"/>
      <c r="C57" s="194"/>
      <c r="D57" s="194"/>
      <c r="E57" s="195"/>
      <c r="F57" s="196"/>
      <c r="G57" s="195"/>
      <c r="H57" s="197"/>
      <c r="I57" s="194"/>
      <c r="J57" s="194"/>
      <c r="K57" s="194"/>
      <c r="L57" s="194"/>
      <c r="M57" s="194"/>
      <c r="N57" s="194"/>
    </row>
    <row r="58" spans="1:14" ht="12.95" customHeight="1" x14ac:dyDescent="0.15">
      <c r="A58" s="195" t="s">
        <v>235</v>
      </c>
      <c r="B58" s="193"/>
      <c r="C58" s="194"/>
      <c r="D58" s="194"/>
      <c r="E58" s="195"/>
      <c r="F58" s="196"/>
      <c r="G58" s="195"/>
      <c r="H58" s="197"/>
      <c r="I58" s="194"/>
      <c r="J58" s="194"/>
      <c r="K58" s="194"/>
      <c r="L58" s="194"/>
      <c r="M58" s="194"/>
      <c r="N58" s="194"/>
    </row>
    <row r="59" spans="1:14" ht="12.95" customHeight="1" x14ac:dyDescent="0.15">
      <c r="A59" s="195" t="s">
        <v>129</v>
      </c>
      <c r="B59" s="193" t="s">
        <v>217</v>
      </c>
      <c r="C59" s="194" t="s">
        <v>217</v>
      </c>
      <c r="D59" s="194" t="s">
        <v>217</v>
      </c>
      <c r="E59" s="195"/>
      <c r="F59" s="196"/>
      <c r="G59" s="195"/>
      <c r="H59" s="197"/>
      <c r="I59" s="194"/>
      <c r="J59" s="194"/>
      <c r="K59" s="194"/>
      <c r="L59" s="194"/>
      <c r="M59" s="194"/>
      <c r="N59" s="194"/>
    </row>
    <row r="60" spans="1:14" s="181" customFormat="1" ht="12.95" customHeight="1" x14ac:dyDescent="0.15">
      <c r="A60" s="200"/>
      <c r="B60" s="196"/>
      <c r="C60" s="196"/>
      <c r="D60" s="196"/>
      <c r="E60" s="196"/>
      <c r="F60" s="196"/>
      <c r="G60" s="196"/>
      <c r="H60" s="196"/>
      <c r="I60" s="196"/>
      <c r="J60" s="196"/>
      <c r="K60" s="196"/>
      <c r="L60" s="196"/>
      <c r="M60" s="196"/>
      <c r="N60" s="196"/>
    </row>
    <row r="61" spans="1:14" ht="12.95" customHeight="1" x14ac:dyDescent="0.15">
      <c r="A61" s="195" t="s">
        <v>28</v>
      </c>
      <c r="B61" s="193" t="s">
        <v>217</v>
      </c>
      <c r="C61" s="194" t="s">
        <v>217</v>
      </c>
      <c r="D61" s="194" t="s">
        <v>217</v>
      </c>
      <c r="E61" s="195" t="s">
        <v>217</v>
      </c>
      <c r="F61" s="196" t="s">
        <v>217</v>
      </c>
      <c r="G61" s="195" t="s">
        <v>217</v>
      </c>
      <c r="H61" s="197"/>
      <c r="I61" s="194"/>
      <c r="J61" s="194"/>
      <c r="K61" s="194"/>
      <c r="L61" s="194"/>
      <c r="M61" s="194"/>
      <c r="N61" s="194"/>
    </row>
  </sheetData>
  <mergeCells count="7">
    <mergeCell ref="A4:A7"/>
    <mergeCell ref="B4:G5"/>
    <mergeCell ref="L2:M2"/>
    <mergeCell ref="H5:I5"/>
    <mergeCell ref="J5:K5"/>
    <mergeCell ref="L5:M5"/>
    <mergeCell ref="H4:M4"/>
  </mergeCells>
  <phoneticPr fontId="1"/>
  <pageMargins left="0.78740157480314965" right="0.78740157480314965" top="0.78740157480314965" bottom="0.59055118110236227"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view="pageBreakPreview" zoomScale="70" zoomScaleNormal="100" zoomScaleSheetLayoutView="70" workbookViewId="0">
      <selection activeCell="AE1" sqref="AE1"/>
    </sheetView>
  </sheetViews>
  <sheetFormatPr defaultColWidth="2.625" defaultRowHeight="13.5" x14ac:dyDescent="0.15"/>
  <cols>
    <col min="1" max="2" width="2.625" style="222" customWidth="1"/>
    <col min="3" max="31" width="2.75" style="222" customWidth="1"/>
    <col min="32" max="32" width="0.25" style="222" customWidth="1"/>
    <col min="33" max="33" width="2.625" style="222" customWidth="1"/>
    <col min="34" max="41" width="10.625" style="222" customWidth="1"/>
    <col min="42" max="43" width="5.625" style="222" customWidth="1"/>
    <col min="44" max="44" width="35.125" style="222" customWidth="1"/>
    <col min="45" max="16384" width="2.625" style="222"/>
  </cols>
  <sheetData>
    <row r="1" spans="1:46" s="229" customFormat="1" ht="21" customHeight="1" x14ac:dyDescent="0.15">
      <c r="AE1" s="210" t="s">
        <v>60</v>
      </c>
      <c r="AF1" s="232"/>
      <c r="AG1" s="770" t="s">
        <v>271</v>
      </c>
      <c r="AH1" s="231"/>
      <c r="AI1" s="231"/>
      <c r="AJ1" s="231"/>
      <c r="AK1" s="231"/>
      <c r="AL1" s="231"/>
      <c r="AM1" s="231"/>
      <c r="AN1" s="231"/>
      <c r="AO1" s="231"/>
      <c r="AP1" s="231"/>
    </row>
    <row r="2" spans="1:46" s="229" customFormat="1" ht="21" customHeight="1" x14ac:dyDescent="0.15">
      <c r="W2" s="771" t="s">
        <v>270</v>
      </c>
      <c r="X2" s="771"/>
      <c r="Y2" s="771"/>
      <c r="Z2" s="771"/>
      <c r="AA2" s="771"/>
      <c r="AB2" s="771"/>
      <c r="AC2" s="771"/>
      <c r="AD2" s="771"/>
      <c r="AE2" s="771"/>
      <c r="AF2" s="232"/>
      <c r="AG2" s="770"/>
      <c r="AH2" s="231"/>
      <c r="AI2" s="231"/>
      <c r="AJ2" s="231"/>
      <c r="AK2" s="231"/>
      <c r="AL2" s="231"/>
      <c r="AM2" s="231"/>
      <c r="AN2" s="231"/>
      <c r="AO2" s="231"/>
      <c r="AP2" s="231"/>
    </row>
    <row r="3" spans="1:46" s="248" customFormat="1" ht="21.75" customHeight="1" x14ac:dyDescent="0.15">
      <c r="AF3" s="250"/>
      <c r="AG3" s="770"/>
      <c r="AH3" s="249"/>
      <c r="AI3" s="249"/>
      <c r="AJ3" s="249"/>
      <c r="AK3" s="249"/>
      <c r="AL3" s="249"/>
      <c r="AM3" s="249"/>
      <c r="AN3" s="249"/>
      <c r="AO3" s="249"/>
      <c r="AP3" s="249"/>
      <c r="AQ3" s="249"/>
      <c r="AR3" s="249"/>
      <c r="AS3" s="249"/>
      <c r="AT3" s="249"/>
    </row>
    <row r="4" spans="1:46" ht="21.75" customHeight="1" x14ac:dyDescent="0.15">
      <c r="F4" s="773" t="s">
        <v>280</v>
      </c>
      <c r="G4" s="773"/>
      <c r="H4" s="773"/>
      <c r="I4" s="773"/>
      <c r="J4" s="773"/>
      <c r="K4" s="773"/>
      <c r="L4" s="773"/>
      <c r="M4" s="773"/>
      <c r="N4" s="773"/>
      <c r="O4" s="773"/>
      <c r="P4" s="773"/>
      <c r="Q4" s="773"/>
      <c r="R4" s="773"/>
      <c r="S4" s="773"/>
      <c r="T4" s="773"/>
      <c r="U4" s="773"/>
      <c r="V4" s="773"/>
      <c r="W4" s="773"/>
      <c r="X4" s="773"/>
      <c r="Y4" s="773"/>
      <c r="AF4" s="239"/>
      <c r="AG4" s="770"/>
      <c r="AH4" s="223"/>
      <c r="AI4" s="223"/>
      <c r="AJ4" s="223"/>
      <c r="AK4" s="223"/>
      <c r="AL4" s="223"/>
      <c r="AM4" s="223"/>
      <c r="AN4" s="223"/>
      <c r="AO4" s="223"/>
      <c r="AP4" s="223"/>
      <c r="AQ4" s="223"/>
      <c r="AR4" s="223"/>
      <c r="AS4" s="223"/>
      <c r="AT4" s="223"/>
    </row>
    <row r="5" spans="1:46" ht="21.75" customHeight="1" thickBot="1" x14ac:dyDescent="0.2">
      <c r="F5" s="247"/>
      <c r="G5" s="247"/>
      <c r="H5" s="247"/>
      <c r="I5" s="247"/>
      <c r="J5" s="247"/>
      <c r="K5" s="247"/>
      <c r="L5" s="247"/>
      <c r="M5" s="247"/>
      <c r="N5" s="247"/>
      <c r="O5" s="247"/>
      <c r="P5" s="247"/>
      <c r="Q5" s="247"/>
      <c r="R5" s="247"/>
      <c r="S5" s="247"/>
      <c r="T5" s="247"/>
      <c r="U5" s="247"/>
      <c r="V5" s="247"/>
      <c r="W5" s="247"/>
      <c r="X5" s="247"/>
      <c r="Y5" s="247"/>
      <c r="AF5" s="239"/>
      <c r="AG5" s="770"/>
      <c r="AH5" s="223"/>
      <c r="AI5" s="223"/>
      <c r="AJ5" s="223"/>
      <c r="AK5" s="223"/>
      <c r="AL5" s="223"/>
      <c r="AM5" s="223"/>
      <c r="AN5" s="223"/>
      <c r="AO5" s="223"/>
      <c r="AP5" s="223"/>
      <c r="AQ5" s="223"/>
      <c r="AR5" s="223"/>
      <c r="AS5" s="223"/>
      <c r="AT5" s="223"/>
    </row>
    <row r="6" spans="1:46" ht="21.75" customHeight="1" x14ac:dyDescent="0.15">
      <c r="A6" s="814" t="s">
        <v>267</v>
      </c>
      <c r="B6" s="815"/>
      <c r="C6" s="815"/>
      <c r="D6" s="815"/>
      <c r="E6" s="815"/>
      <c r="F6" s="815"/>
      <c r="G6" s="820">
        <f>AH40</f>
        <v>0</v>
      </c>
      <c r="H6" s="821"/>
      <c r="I6" s="821"/>
      <c r="J6" s="821"/>
      <c r="K6" s="821"/>
      <c r="L6" s="821"/>
      <c r="M6" s="821"/>
      <c r="N6" s="821"/>
      <c r="O6" s="821"/>
      <c r="P6" s="821"/>
      <c r="Q6" s="821"/>
      <c r="R6" s="821"/>
      <c r="S6" s="821"/>
      <c r="T6" s="821"/>
      <c r="U6" s="821"/>
      <c r="V6" s="821"/>
      <c r="W6" s="821"/>
      <c r="X6" s="821"/>
      <c r="Y6" s="821"/>
      <c r="Z6" s="821"/>
      <c r="AA6" s="821"/>
      <c r="AB6" s="821"/>
      <c r="AC6" s="821"/>
      <c r="AD6" s="821"/>
      <c r="AE6" s="822"/>
      <c r="AF6" s="239"/>
      <c r="AG6" s="770"/>
      <c r="AH6" s="223"/>
      <c r="AI6" s="223"/>
      <c r="AJ6" s="223"/>
      <c r="AK6" s="223"/>
      <c r="AL6" s="223"/>
      <c r="AM6" s="223"/>
      <c r="AN6" s="223"/>
      <c r="AO6" s="223"/>
      <c r="AP6" s="223"/>
      <c r="AQ6" s="223"/>
      <c r="AR6" s="223"/>
      <c r="AS6" s="223"/>
      <c r="AT6" s="223"/>
    </row>
    <row r="7" spans="1:46" ht="21.75" customHeight="1" x14ac:dyDescent="0.15">
      <c r="A7" s="816" t="s">
        <v>265</v>
      </c>
      <c r="B7" s="817"/>
      <c r="C7" s="817"/>
      <c r="D7" s="817"/>
      <c r="E7" s="817"/>
      <c r="F7" s="817"/>
      <c r="G7" s="823">
        <f>AJ40</f>
        <v>0</v>
      </c>
      <c r="H7" s="823"/>
      <c r="I7" s="823"/>
      <c r="J7" s="823"/>
      <c r="K7" s="823"/>
      <c r="L7" s="823"/>
      <c r="M7" s="823"/>
      <c r="N7" s="823"/>
      <c r="O7" s="823"/>
      <c r="P7" s="823"/>
      <c r="Q7" s="823"/>
      <c r="R7" s="823"/>
      <c r="S7" s="823"/>
      <c r="T7" s="823"/>
      <c r="U7" s="823"/>
      <c r="V7" s="823"/>
      <c r="W7" s="823"/>
      <c r="X7" s="823"/>
      <c r="Y7" s="823"/>
      <c r="Z7" s="823"/>
      <c r="AA7" s="823"/>
      <c r="AB7" s="823"/>
      <c r="AC7" s="823"/>
      <c r="AD7" s="823"/>
      <c r="AE7" s="824"/>
      <c r="AF7" s="239"/>
      <c r="AG7" s="770"/>
      <c r="AH7" s="223"/>
      <c r="AI7" s="223"/>
      <c r="AJ7" s="223"/>
      <c r="AK7" s="223"/>
      <c r="AL7" s="223"/>
      <c r="AM7" s="223"/>
      <c r="AN7" s="223"/>
      <c r="AO7" s="223"/>
      <c r="AP7" s="223"/>
      <c r="AQ7" s="223"/>
      <c r="AR7" s="223"/>
      <c r="AS7" s="223"/>
      <c r="AT7" s="223"/>
    </row>
    <row r="8" spans="1:46" ht="21" customHeight="1" thickBot="1" x14ac:dyDescent="0.2">
      <c r="A8" s="818" t="s">
        <v>264</v>
      </c>
      <c r="B8" s="819"/>
      <c r="C8" s="819"/>
      <c r="D8" s="819"/>
      <c r="E8" s="819"/>
      <c r="F8" s="819"/>
      <c r="G8" s="825">
        <f>AK40</f>
        <v>0</v>
      </c>
      <c r="H8" s="825"/>
      <c r="I8" s="825"/>
      <c r="J8" s="825"/>
      <c r="K8" s="825"/>
      <c r="L8" s="825"/>
      <c r="M8" s="825"/>
      <c r="N8" s="825"/>
      <c r="O8" s="825"/>
      <c r="P8" s="825"/>
      <c r="Q8" s="825"/>
      <c r="R8" s="825"/>
      <c r="S8" s="825"/>
      <c r="T8" s="825"/>
      <c r="U8" s="825"/>
      <c r="V8" s="825"/>
      <c r="W8" s="825"/>
      <c r="X8" s="825"/>
      <c r="Y8" s="825"/>
      <c r="Z8" s="825"/>
      <c r="AA8" s="825"/>
      <c r="AB8" s="825"/>
      <c r="AC8" s="825"/>
      <c r="AD8" s="825"/>
      <c r="AE8" s="826"/>
      <c r="AF8" s="239"/>
      <c r="AG8" s="770"/>
      <c r="AH8" s="223"/>
      <c r="AI8" s="223"/>
      <c r="AJ8" s="223"/>
      <c r="AK8" s="223"/>
      <c r="AL8" s="223"/>
      <c r="AM8" s="223"/>
      <c r="AN8" s="223"/>
      <c r="AO8" s="223"/>
      <c r="AP8" s="223"/>
      <c r="AQ8" s="223"/>
      <c r="AR8" s="223"/>
      <c r="AS8" s="223"/>
      <c r="AT8" s="223"/>
    </row>
    <row r="9" spans="1:46" x14ac:dyDescent="0.15">
      <c r="A9" s="796" t="s">
        <v>278</v>
      </c>
      <c r="B9" s="797"/>
      <c r="C9" s="797"/>
      <c r="D9" s="797"/>
      <c r="E9" s="797"/>
      <c r="F9" s="798"/>
      <c r="G9" s="802" t="s">
        <v>281</v>
      </c>
      <c r="H9" s="803"/>
      <c r="I9" s="803"/>
      <c r="J9" s="803"/>
      <c r="K9" s="803"/>
      <c r="L9" s="803"/>
      <c r="M9" s="803"/>
      <c r="N9" s="803"/>
      <c r="O9" s="803"/>
      <c r="P9" s="803"/>
      <c r="Q9" s="803"/>
      <c r="R9" s="803"/>
      <c r="S9" s="803"/>
      <c r="T9" s="803"/>
      <c r="U9" s="803"/>
      <c r="V9" s="803"/>
      <c r="W9" s="803"/>
      <c r="X9" s="803"/>
      <c r="Y9" s="803"/>
      <c r="Z9" s="803"/>
      <c r="AA9" s="803"/>
      <c r="AB9" s="803"/>
      <c r="AC9" s="803"/>
      <c r="AD9" s="803"/>
      <c r="AE9" s="804"/>
      <c r="AF9" s="239"/>
      <c r="AG9" s="770"/>
      <c r="AH9" s="223"/>
      <c r="AI9" s="223"/>
      <c r="AJ9" s="223"/>
      <c r="AK9" s="223"/>
      <c r="AL9" s="223"/>
      <c r="AM9" s="223"/>
      <c r="AN9" s="223"/>
      <c r="AO9" s="223"/>
      <c r="AP9" s="223"/>
      <c r="AQ9" s="223"/>
      <c r="AR9" s="223"/>
      <c r="AS9" s="223"/>
      <c r="AT9" s="223"/>
    </row>
    <row r="10" spans="1:46" ht="22.5" customHeight="1" x14ac:dyDescent="0.15">
      <c r="A10" s="796"/>
      <c r="B10" s="797"/>
      <c r="C10" s="797"/>
      <c r="D10" s="797"/>
      <c r="E10" s="797"/>
      <c r="F10" s="798"/>
      <c r="G10" s="805"/>
      <c r="H10" s="806"/>
      <c r="I10" s="806"/>
      <c r="J10" s="806"/>
      <c r="K10" s="806"/>
      <c r="L10" s="806"/>
      <c r="M10" s="806"/>
      <c r="N10" s="806"/>
      <c r="O10" s="806"/>
      <c r="P10" s="806"/>
      <c r="Q10" s="806"/>
      <c r="R10" s="806"/>
      <c r="S10" s="806"/>
      <c r="T10" s="806"/>
      <c r="U10" s="806"/>
      <c r="V10" s="806"/>
      <c r="W10" s="806"/>
      <c r="X10" s="806"/>
      <c r="Y10" s="806"/>
      <c r="Z10" s="806"/>
      <c r="AA10" s="806"/>
      <c r="AB10" s="806"/>
      <c r="AC10" s="806"/>
      <c r="AD10" s="806"/>
      <c r="AE10" s="807"/>
      <c r="AF10" s="239"/>
      <c r="AG10" s="770"/>
      <c r="AH10" s="223"/>
      <c r="AI10" s="223"/>
      <c r="AJ10" s="223"/>
      <c r="AK10" s="223"/>
      <c r="AL10" s="223"/>
      <c r="AM10" s="223"/>
      <c r="AN10" s="223"/>
      <c r="AO10" s="223"/>
      <c r="AP10" s="223"/>
      <c r="AQ10" s="223"/>
      <c r="AR10" s="223"/>
      <c r="AS10" s="223"/>
      <c r="AT10" s="223"/>
    </row>
    <row r="11" spans="1:46" x14ac:dyDescent="0.15">
      <c r="A11" s="796"/>
      <c r="B11" s="797"/>
      <c r="C11" s="797"/>
      <c r="D11" s="797"/>
      <c r="E11" s="797"/>
      <c r="F11" s="798"/>
      <c r="G11" s="808" t="s">
        <v>277</v>
      </c>
      <c r="H11" s="809"/>
      <c r="I11" s="809"/>
      <c r="J11" s="809"/>
      <c r="K11" s="809"/>
      <c r="L11" s="809"/>
      <c r="M11" s="809"/>
      <c r="N11" s="809"/>
      <c r="O11" s="809"/>
      <c r="P11" s="809"/>
      <c r="Q11" s="809"/>
      <c r="R11" s="809"/>
      <c r="S11" s="809"/>
      <c r="T11" s="809"/>
      <c r="U11" s="809"/>
      <c r="V11" s="809"/>
      <c r="W11" s="809"/>
      <c r="X11" s="809"/>
      <c r="Y11" s="809"/>
      <c r="Z11" s="809"/>
      <c r="AA11" s="809"/>
      <c r="AB11" s="809"/>
      <c r="AC11" s="809"/>
      <c r="AD11" s="809"/>
      <c r="AE11" s="810"/>
      <c r="AF11" s="239"/>
      <c r="AG11" s="770"/>
      <c r="AH11" s="223"/>
      <c r="AI11" s="223"/>
      <c r="AJ11" s="223"/>
      <c r="AK11" s="223"/>
      <c r="AL11" s="223"/>
      <c r="AM11" s="223"/>
      <c r="AN11" s="223"/>
      <c r="AO11" s="223"/>
      <c r="AP11" s="223"/>
      <c r="AQ11" s="223"/>
      <c r="AR11" s="223"/>
      <c r="AS11" s="223"/>
      <c r="AT11" s="223"/>
    </row>
    <row r="12" spans="1:46" ht="22.5" customHeight="1" x14ac:dyDescent="0.15">
      <c r="A12" s="796"/>
      <c r="B12" s="797"/>
      <c r="C12" s="797"/>
      <c r="D12" s="797"/>
      <c r="E12" s="797"/>
      <c r="F12" s="798"/>
      <c r="G12" s="805"/>
      <c r="H12" s="806"/>
      <c r="I12" s="806"/>
      <c r="J12" s="806"/>
      <c r="K12" s="806"/>
      <c r="L12" s="806"/>
      <c r="M12" s="806"/>
      <c r="N12" s="806"/>
      <c r="O12" s="806"/>
      <c r="P12" s="806"/>
      <c r="Q12" s="806"/>
      <c r="R12" s="806"/>
      <c r="S12" s="806"/>
      <c r="T12" s="806"/>
      <c r="U12" s="806"/>
      <c r="V12" s="806"/>
      <c r="W12" s="806"/>
      <c r="X12" s="806"/>
      <c r="Y12" s="806"/>
      <c r="Z12" s="806"/>
      <c r="AA12" s="806"/>
      <c r="AB12" s="806"/>
      <c r="AC12" s="806"/>
      <c r="AD12" s="806"/>
      <c r="AE12" s="807"/>
      <c r="AF12" s="239"/>
      <c r="AG12" s="770"/>
      <c r="AH12" s="223"/>
      <c r="AI12" s="223"/>
      <c r="AJ12" s="223"/>
      <c r="AK12" s="223"/>
      <c r="AL12" s="223"/>
      <c r="AM12" s="223"/>
      <c r="AN12" s="223"/>
      <c r="AO12" s="223"/>
      <c r="AP12" s="223"/>
      <c r="AQ12" s="223"/>
      <c r="AR12" s="223"/>
      <c r="AS12" s="223"/>
      <c r="AT12" s="223"/>
    </row>
    <row r="13" spans="1:46" x14ac:dyDescent="0.15">
      <c r="A13" s="796"/>
      <c r="B13" s="797"/>
      <c r="C13" s="797"/>
      <c r="D13" s="797"/>
      <c r="E13" s="797"/>
      <c r="F13" s="798"/>
      <c r="G13" s="808" t="s">
        <v>276</v>
      </c>
      <c r="H13" s="809"/>
      <c r="I13" s="809"/>
      <c r="J13" s="809"/>
      <c r="K13" s="809"/>
      <c r="L13" s="809"/>
      <c r="M13" s="809"/>
      <c r="N13" s="809"/>
      <c r="O13" s="809"/>
      <c r="P13" s="809"/>
      <c r="Q13" s="809"/>
      <c r="R13" s="809"/>
      <c r="S13" s="809"/>
      <c r="T13" s="809"/>
      <c r="U13" s="809"/>
      <c r="V13" s="809"/>
      <c r="W13" s="809"/>
      <c r="X13" s="809"/>
      <c r="Y13" s="809"/>
      <c r="Z13" s="809"/>
      <c r="AA13" s="809"/>
      <c r="AB13" s="809"/>
      <c r="AC13" s="809"/>
      <c r="AD13" s="809"/>
      <c r="AE13" s="810"/>
      <c r="AF13" s="239"/>
      <c r="AG13" s="770"/>
      <c r="AH13" s="223"/>
      <c r="AI13" s="223"/>
      <c r="AJ13" s="223"/>
      <c r="AK13" s="223"/>
      <c r="AL13" s="223"/>
      <c r="AM13" s="223"/>
      <c r="AN13" s="223"/>
      <c r="AO13" s="223"/>
      <c r="AP13" s="223"/>
      <c r="AQ13" s="223"/>
      <c r="AR13" s="223"/>
      <c r="AS13" s="223"/>
      <c r="AT13" s="223"/>
    </row>
    <row r="14" spans="1:46" ht="22.5" customHeight="1" thickBot="1" x14ac:dyDescent="0.2">
      <c r="A14" s="799"/>
      <c r="B14" s="800"/>
      <c r="C14" s="800"/>
      <c r="D14" s="800"/>
      <c r="E14" s="800"/>
      <c r="F14" s="801"/>
      <c r="G14" s="811"/>
      <c r="H14" s="812"/>
      <c r="I14" s="812"/>
      <c r="J14" s="812"/>
      <c r="K14" s="812"/>
      <c r="L14" s="812"/>
      <c r="M14" s="812"/>
      <c r="N14" s="812"/>
      <c r="O14" s="812"/>
      <c r="P14" s="812"/>
      <c r="Q14" s="812"/>
      <c r="R14" s="812"/>
      <c r="S14" s="812"/>
      <c r="T14" s="812"/>
      <c r="U14" s="812"/>
      <c r="V14" s="812"/>
      <c r="W14" s="812"/>
      <c r="X14" s="812"/>
      <c r="Y14" s="812"/>
      <c r="Z14" s="812"/>
      <c r="AA14" s="812"/>
      <c r="AB14" s="812"/>
      <c r="AC14" s="812"/>
      <c r="AD14" s="812"/>
      <c r="AE14" s="813"/>
      <c r="AF14" s="239"/>
      <c r="AG14" s="770"/>
      <c r="AH14" s="223"/>
      <c r="AI14" s="223"/>
      <c r="AJ14" s="223"/>
      <c r="AK14" s="223"/>
      <c r="AL14" s="223"/>
      <c r="AM14" s="223"/>
      <c r="AN14" s="223"/>
      <c r="AO14" s="223"/>
      <c r="AP14" s="223"/>
      <c r="AQ14" s="223"/>
      <c r="AR14" s="223"/>
      <c r="AS14" s="223"/>
      <c r="AT14" s="223"/>
    </row>
    <row r="15" spans="1:46" ht="22.5" customHeight="1" x14ac:dyDescent="0.15">
      <c r="A15" s="778" t="s">
        <v>275</v>
      </c>
      <c r="B15" s="779"/>
      <c r="C15" s="779"/>
      <c r="D15" s="779"/>
      <c r="E15" s="779"/>
      <c r="F15" s="780"/>
      <c r="G15" s="787"/>
      <c r="H15" s="788"/>
      <c r="I15" s="788"/>
      <c r="J15" s="788"/>
      <c r="K15" s="788"/>
      <c r="L15" s="788"/>
      <c r="M15" s="788"/>
      <c r="N15" s="788"/>
      <c r="O15" s="788"/>
      <c r="P15" s="788"/>
      <c r="Q15" s="788"/>
      <c r="R15" s="788"/>
      <c r="S15" s="788"/>
      <c r="T15" s="788"/>
      <c r="U15" s="788"/>
      <c r="V15" s="788"/>
      <c r="W15" s="788"/>
      <c r="X15" s="788"/>
      <c r="Y15" s="788"/>
      <c r="Z15" s="788"/>
      <c r="AA15" s="788"/>
      <c r="AB15" s="788"/>
      <c r="AC15" s="788"/>
      <c r="AD15" s="788"/>
      <c r="AE15" s="789"/>
      <c r="AF15" s="239"/>
      <c r="AG15" s="770"/>
      <c r="AH15" s="223"/>
      <c r="AI15" s="223"/>
      <c r="AJ15" s="223"/>
      <c r="AK15" s="223"/>
      <c r="AL15" s="223"/>
      <c r="AM15" s="223"/>
      <c r="AN15" s="223"/>
      <c r="AO15" s="223"/>
      <c r="AP15" s="223"/>
      <c r="AQ15" s="223"/>
      <c r="AR15" s="223"/>
      <c r="AS15" s="223"/>
      <c r="AT15" s="223"/>
    </row>
    <row r="16" spans="1:46" ht="22.5" customHeight="1" x14ac:dyDescent="0.15">
      <c r="A16" s="781"/>
      <c r="B16" s="782"/>
      <c r="C16" s="782"/>
      <c r="D16" s="782"/>
      <c r="E16" s="782"/>
      <c r="F16" s="783"/>
      <c r="G16" s="790"/>
      <c r="H16" s="791"/>
      <c r="I16" s="791"/>
      <c r="J16" s="791"/>
      <c r="K16" s="791"/>
      <c r="L16" s="791"/>
      <c r="M16" s="791"/>
      <c r="N16" s="791"/>
      <c r="O16" s="791"/>
      <c r="P16" s="791"/>
      <c r="Q16" s="791"/>
      <c r="R16" s="791"/>
      <c r="S16" s="791"/>
      <c r="T16" s="791"/>
      <c r="U16" s="791"/>
      <c r="V16" s="791"/>
      <c r="W16" s="791"/>
      <c r="X16" s="791"/>
      <c r="Y16" s="791"/>
      <c r="Z16" s="791"/>
      <c r="AA16" s="791"/>
      <c r="AB16" s="791"/>
      <c r="AC16" s="791"/>
      <c r="AD16" s="791"/>
      <c r="AE16" s="792"/>
      <c r="AF16" s="239"/>
      <c r="AG16" s="770"/>
      <c r="AH16" s="223"/>
      <c r="AI16" s="223"/>
      <c r="AJ16" s="223"/>
      <c r="AK16" s="223"/>
      <c r="AL16" s="223"/>
      <c r="AM16" s="223"/>
      <c r="AN16" s="223"/>
      <c r="AO16" s="223"/>
      <c r="AP16" s="223"/>
      <c r="AQ16" s="223"/>
      <c r="AR16" s="223"/>
      <c r="AS16" s="223"/>
      <c r="AT16" s="223"/>
    </row>
    <row r="17" spans="1:46" ht="22.5" customHeight="1" x14ac:dyDescent="0.15">
      <c r="A17" s="781"/>
      <c r="B17" s="782"/>
      <c r="C17" s="782"/>
      <c r="D17" s="782"/>
      <c r="E17" s="782"/>
      <c r="F17" s="783"/>
      <c r="G17" s="790"/>
      <c r="H17" s="791"/>
      <c r="I17" s="791"/>
      <c r="J17" s="791"/>
      <c r="K17" s="791"/>
      <c r="L17" s="791"/>
      <c r="M17" s="791"/>
      <c r="N17" s="791"/>
      <c r="O17" s="791"/>
      <c r="P17" s="791"/>
      <c r="Q17" s="791"/>
      <c r="R17" s="791"/>
      <c r="S17" s="791"/>
      <c r="T17" s="791"/>
      <c r="U17" s="791"/>
      <c r="V17" s="791"/>
      <c r="W17" s="791"/>
      <c r="X17" s="791"/>
      <c r="Y17" s="791"/>
      <c r="Z17" s="791"/>
      <c r="AA17" s="791"/>
      <c r="AB17" s="791"/>
      <c r="AC17" s="791"/>
      <c r="AD17" s="791"/>
      <c r="AE17" s="792"/>
      <c r="AF17" s="239"/>
      <c r="AG17" s="770"/>
      <c r="AH17" s="223"/>
      <c r="AI17" s="223"/>
      <c r="AJ17" s="223"/>
      <c r="AK17" s="223"/>
      <c r="AL17" s="223"/>
      <c r="AM17" s="223"/>
      <c r="AN17" s="223"/>
      <c r="AO17" s="223"/>
      <c r="AP17" s="223"/>
      <c r="AQ17" s="223"/>
      <c r="AR17" s="223"/>
      <c r="AS17" s="223"/>
      <c r="AT17" s="223"/>
    </row>
    <row r="18" spans="1:46" ht="22.5" customHeight="1" x14ac:dyDescent="0.15">
      <c r="A18" s="781"/>
      <c r="B18" s="782"/>
      <c r="C18" s="782"/>
      <c r="D18" s="782"/>
      <c r="E18" s="782"/>
      <c r="F18" s="783"/>
      <c r="G18" s="790"/>
      <c r="H18" s="791"/>
      <c r="I18" s="791"/>
      <c r="J18" s="791"/>
      <c r="K18" s="791"/>
      <c r="L18" s="791"/>
      <c r="M18" s="791"/>
      <c r="N18" s="791"/>
      <c r="O18" s="791"/>
      <c r="P18" s="791"/>
      <c r="Q18" s="791"/>
      <c r="R18" s="791"/>
      <c r="S18" s="791"/>
      <c r="T18" s="791"/>
      <c r="U18" s="791"/>
      <c r="V18" s="791"/>
      <c r="W18" s="791"/>
      <c r="X18" s="791"/>
      <c r="Y18" s="791"/>
      <c r="Z18" s="791"/>
      <c r="AA18" s="791"/>
      <c r="AB18" s="791"/>
      <c r="AC18" s="791"/>
      <c r="AD18" s="791"/>
      <c r="AE18" s="792"/>
      <c r="AF18" s="239"/>
      <c r="AG18" s="770"/>
      <c r="AH18" s="223"/>
      <c r="AI18" s="223"/>
      <c r="AJ18" s="223"/>
      <c r="AK18" s="223"/>
      <c r="AL18" s="223"/>
      <c r="AM18" s="223"/>
      <c r="AN18" s="223"/>
      <c r="AO18" s="223"/>
      <c r="AP18" s="223"/>
      <c r="AQ18" s="223"/>
      <c r="AR18" s="223"/>
      <c r="AS18" s="223"/>
      <c r="AT18" s="223"/>
    </row>
    <row r="19" spans="1:46" ht="22.5" customHeight="1" x14ac:dyDescent="0.15">
      <c r="A19" s="781"/>
      <c r="B19" s="782"/>
      <c r="C19" s="782"/>
      <c r="D19" s="782"/>
      <c r="E19" s="782"/>
      <c r="F19" s="783"/>
      <c r="G19" s="790"/>
      <c r="H19" s="791"/>
      <c r="I19" s="791"/>
      <c r="J19" s="791"/>
      <c r="K19" s="791"/>
      <c r="L19" s="791"/>
      <c r="M19" s="791"/>
      <c r="N19" s="791"/>
      <c r="O19" s="791"/>
      <c r="P19" s="791"/>
      <c r="Q19" s="791"/>
      <c r="R19" s="791"/>
      <c r="S19" s="791"/>
      <c r="T19" s="791"/>
      <c r="U19" s="791"/>
      <c r="V19" s="791"/>
      <c r="W19" s="791"/>
      <c r="X19" s="791"/>
      <c r="Y19" s="791"/>
      <c r="Z19" s="791"/>
      <c r="AA19" s="791"/>
      <c r="AB19" s="791"/>
      <c r="AC19" s="791"/>
      <c r="AD19" s="791"/>
      <c r="AE19" s="792"/>
      <c r="AF19" s="239"/>
      <c r="AG19" s="770"/>
      <c r="AH19" s="223"/>
      <c r="AI19" s="223"/>
      <c r="AJ19" s="223"/>
      <c r="AK19" s="223"/>
      <c r="AL19" s="223"/>
      <c r="AM19" s="223"/>
      <c r="AN19" s="223"/>
      <c r="AO19" s="223"/>
      <c r="AP19" s="223"/>
      <c r="AQ19" s="223"/>
      <c r="AR19" s="223"/>
      <c r="AS19" s="223"/>
      <c r="AT19" s="223"/>
    </row>
    <row r="20" spans="1:46" ht="22.5" customHeight="1" x14ac:dyDescent="0.15">
      <c r="A20" s="781"/>
      <c r="B20" s="782"/>
      <c r="C20" s="782"/>
      <c r="D20" s="782"/>
      <c r="E20" s="782"/>
      <c r="F20" s="783"/>
      <c r="G20" s="790"/>
      <c r="H20" s="791"/>
      <c r="I20" s="791"/>
      <c r="J20" s="791"/>
      <c r="K20" s="791"/>
      <c r="L20" s="791"/>
      <c r="M20" s="791"/>
      <c r="N20" s="791"/>
      <c r="O20" s="791"/>
      <c r="P20" s="791"/>
      <c r="Q20" s="791"/>
      <c r="R20" s="791"/>
      <c r="S20" s="791"/>
      <c r="T20" s="791"/>
      <c r="U20" s="791"/>
      <c r="V20" s="791"/>
      <c r="W20" s="791"/>
      <c r="X20" s="791"/>
      <c r="Y20" s="791"/>
      <c r="Z20" s="791"/>
      <c r="AA20" s="791"/>
      <c r="AB20" s="791"/>
      <c r="AC20" s="791"/>
      <c r="AD20" s="791"/>
      <c r="AE20" s="792"/>
      <c r="AF20" s="239"/>
      <c r="AG20" s="770"/>
      <c r="AH20" s="223"/>
      <c r="AI20" s="225"/>
      <c r="AJ20" s="223"/>
      <c r="AK20" s="223"/>
      <c r="AL20" s="223"/>
      <c r="AM20" s="223"/>
      <c r="AN20" s="223"/>
      <c r="AO20" s="223"/>
      <c r="AP20" s="223"/>
      <c r="AQ20" s="223"/>
      <c r="AR20" s="223"/>
      <c r="AS20" s="223"/>
      <c r="AT20" s="223"/>
    </row>
    <row r="21" spans="1:46" ht="22.5" customHeight="1" x14ac:dyDescent="0.15">
      <c r="A21" s="781"/>
      <c r="B21" s="782"/>
      <c r="C21" s="782"/>
      <c r="D21" s="782"/>
      <c r="E21" s="782"/>
      <c r="F21" s="783"/>
      <c r="G21" s="790"/>
      <c r="H21" s="791"/>
      <c r="I21" s="791"/>
      <c r="J21" s="791"/>
      <c r="K21" s="791"/>
      <c r="L21" s="791"/>
      <c r="M21" s="791"/>
      <c r="N21" s="791"/>
      <c r="O21" s="791"/>
      <c r="P21" s="791"/>
      <c r="Q21" s="791"/>
      <c r="R21" s="791"/>
      <c r="S21" s="791"/>
      <c r="T21" s="791"/>
      <c r="U21" s="791"/>
      <c r="V21" s="791"/>
      <c r="W21" s="791"/>
      <c r="X21" s="791"/>
      <c r="Y21" s="791"/>
      <c r="Z21" s="791"/>
      <c r="AA21" s="791"/>
      <c r="AB21" s="791"/>
      <c r="AC21" s="791"/>
      <c r="AD21" s="791"/>
      <c r="AE21" s="792"/>
      <c r="AF21" s="239"/>
      <c r="AG21" s="770"/>
      <c r="AH21" s="223"/>
      <c r="AI21" s="223"/>
      <c r="AJ21" s="223"/>
      <c r="AK21" s="223"/>
      <c r="AL21" s="223"/>
      <c r="AM21" s="223"/>
      <c r="AN21" s="223"/>
      <c r="AO21" s="223"/>
      <c r="AP21" s="223"/>
      <c r="AQ21" s="223"/>
      <c r="AR21" s="223"/>
      <c r="AS21" s="223"/>
      <c r="AT21" s="223"/>
    </row>
    <row r="22" spans="1:46" ht="22.5" customHeight="1" x14ac:dyDescent="0.15">
      <c r="A22" s="781"/>
      <c r="B22" s="782"/>
      <c r="C22" s="782"/>
      <c r="D22" s="782"/>
      <c r="E22" s="782"/>
      <c r="F22" s="783"/>
      <c r="G22" s="790"/>
      <c r="H22" s="791"/>
      <c r="I22" s="791"/>
      <c r="J22" s="791"/>
      <c r="K22" s="791"/>
      <c r="L22" s="791"/>
      <c r="M22" s="791"/>
      <c r="N22" s="791"/>
      <c r="O22" s="791"/>
      <c r="P22" s="791"/>
      <c r="Q22" s="791"/>
      <c r="R22" s="791"/>
      <c r="S22" s="791"/>
      <c r="T22" s="791"/>
      <c r="U22" s="791"/>
      <c r="V22" s="791"/>
      <c r="W22" s="791"/>
      <c r="X22" s="791"/>
      <c r="Y22" s="791"/>
      <c r="Z22" s="791"/>
      <c r="AA22" s="791"/>
      <c r="AB22" s="791"/>
      <c r="AC22" s="791"/>
      <c r="AD22" s="791"/>
      <c r="AE22" s="792"/>
      <c r="AF22" s="239"/>
      <c r="AG22" s="770"/>
      <c r="AH22" s="223"/>
      <c r="AI22" s="223"/>
      <c r="AJ22" s="223"/>
      <c r="AK22" s="223"/>
      <c r="AL22" s="223"/>
      <c r="AM22" s="223"/>
      <c r="AN22" s="223"/>
      <c r="AO22" s="223"/>
      <c r="AP22" s="223"/>
      <c r="AQ22" s="223"/>
      <c r="AR22" s="223"/>
      <c r="AS22" s="223"/>
      <c r="AT22" s="223"/>
    </row>
    <row r="23" spans="1:46" ht="22.5" customHeight="1" x14ac:dyDescent="0.15">
      <c r="A23" s="781"/>
      <c r="B23" s="782"/>
      <c r="C23" s="782"/>
      <c r="D23" s="782"/>
      <c r="E23" s="782"/>
      <c r="F23" s="783"/>
      <c r="G23" s="790"/>
      <c r="H23" s="791"/>
      <c r="I23" s="791"/>
      <c r="J23" s="791"/>
      <c r="K23" s="791"/>
      <c r="L23" s="791"/>
      <c r="M23" s="791"/>
      <c r="N23" s="791"/>
      <c r="O23" s="791"/>
      <c r="P23" s="791"/>
      <c r="Q23" s="791"/>
      <c r="R23" s="791"/>
      <c r="S23" s="791"/>
      <c r="T23" s="791"/>
      <c r="U23" s="791"/>
      <c r="V23" s="791"/>
      <c r="W23" s="791"/>
      <c r="X23" s="791"/>
      <c r="Y23" s="791"/>
      <c r="Z23" s="791"/>
      <c r="AA23" s="791"/>
      <c r="AB23" s="791"/>
      <c r="AC23" s="791"/>
      <c r="AD23" s="791"/>
      <c r="AE23" s="792"/>
      <c r="AF23" s="239"/>
      <c r="AG23" s="770"/>
      <c r="AH23" s="223"/>
      <c r="AI23" s="223"/>
      <c r="AJ23" s="223"/>
      <c r="AK23" s="223"/>
      <c r="AL23" s="223"/>
      <c r="AM23" s="223"/>
      <c r="AN23" s="223"/>
      <c r="AO23" s="223"/>
      <c r="AP23" s="223"/>
      <c r="AQ23" s="223"/>
      <c r="AR23" s="223"/>
      <c r="AS23" s="223"/>
      <c r="AT23" s="223"/>
    </row>
    <row r="24" spans="1:46" ht="22.5" customHeight="1" x14ac:dyDescent="0.15">
      <c r="A24" s="781"/>
      <c r="B24" s="782"/>
      <c r="C24" s="782"/>
      <c r="D24" s="782"/>
      <c r="E24" s="782"/>
      <c r="F24" s="783"/>
      <c r="G24" s="790"/>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2"/>
      <c r="AF24" s="239"/>
      <c r="AG24" s="770"/>
      <c r="AH24" s="223"/>
      <c r="AI24" s="223"/>
      <c r="AJ24" s="223"/>
      <c r="AK24" s="223"/>
      <c r="AL24" s="223"/>
      <c r="AM24" s="223"/>
      <c r="AN24" s="223"/>
      <c r="AO24" s="223"/>
      <c r="AP24" s="223"/>
      <c r="AQ24" s="223"/>
      <c r="AR24" s="223"/>
      <c r="AS24" s="223"/>
      <c r="AT24" s="223"/>
    </row>
    <row r="25" spans="1:46" ht="22.5" customHeight="1" x14ac:dyDescent="0.15">
      <c r="A25" s="781"/>
      <c r="B25" s="782"/>
      <c r="C25" s="782"/>
      <c r="D25" s="782"/>
      <c r="E25" s="782"/>
      <c r="F25" s="783"/>
      <c r="G25" s="790"/>
      <c r="H25" s="791"/>
      <c r="I25" s="791"/>
      <c r="J25" s="791"/>
      <c r="K25" s="791"/>
      <c r="L25" s="791"/>
      <c r="M25" s="791"/>
      <c r="N25" s="791"/>
      <c r="O25" s="791"/>
      <c r="P25" s="791"/>
      <c r="Q25" s="791"/>
      <c r="R25" s="791"/>
      <c r="S25" s="791"/>
      <c r="T25" s="791"/>
      <c r="U25" s="791"/>
      <c r="V25" s="791"/>
      <c r="W25" s="791"/>
      <c r="X25" s="791"/>
      <c r="Y25" s="791"/>
      <c r="Z25" s="791"/>
      <c r="AA25" s="791"/>
      <c r="AB25" s="791"/>
      <c r="AC25" s="791"/>
      <c r="AD25" s="791"/>
      <c r="AE25" s="792"/>
      <c r="AF25" s="239"/>
      <c r="AG25" s="770"/>
      <c r="AH25" s="223"/>
      <c r="AI25" s="223"/>
      <c r="AJ25" s="223"/>
      <c r="AK25" s="223"/>
      <c r="AL25" s="223"/>
      <c r="AM25" s="223"/>
      <c r="AN25" s="223"/>
      <c r="AO25" s="223"/>
      <c r="AP25" s="223"/>
      <c r="AQ25" s="223"/>
      <c r="AR25" s="223"/>
      <c r="AS25" s="223"/>
      <c r="AT25" s="223"/>
    </row>
    <row r="26" spans="1:46" ht="22.5" customHeight="1" x14ac:dyDescent="0.15">
      <c r="A26" s="781"/>
      <c r="B26" s="782"/>
      <c r="C26" s="782"/>
      <c r="D26" s="782"/>
      <c r="E26" s="782"/>
      <c r="F26" s="783"/>
      <c r="G26" s="790"/>
      <c r="H26" s="791"/>
      <c r="I26" s="791"/>
      <c r="J26" s="791"/>
      <c r="K26" s="791"/>
      <c r="L26" s="791"/>
      <c r="M26" s="791"/>
      <c r="N26" s="791"/>
      <c r="O26" s="791"/>
      <c r="P26" s="791"/>
      <c r="Q26" s="791"/>
      <c r="R26" s="791"/>
      <c r="S26" s="791"/>
      <c r="T26" s="791"/>
      <c r="U26" s="791"/>
      <c r="V26" s="791"/>
      <c r="W26" s="791"/>
      <c r="X26" s="791"/>
      <c r="Y26" s="791"/>
      <c r="Z26" s="791"/>
      <c r="AA26" s="791"/>
      <c r="AB26" s="791"/>
      <c r="AC26" s="791"/>
      <c r="AD26" s="791"/>
      <c r="AE26" s="792"/>
      <c r="AF26" s="239"/>
      <c r="AG26" s="770"/>
      <c r="AH26" s="223"/>
      <c r="AI26" s="223"/>
      <c r="AJ26" s="223"/>
      <c r="AK26" s="223"/>
      <c r="AL26" s="223"/>
      <c r="AM26" s="223"/>
      <c r="AN26" s="223"/>
      <c r="AO26" s="223"/>
      <c r="AP26" s="223"/>
      <c r="AQ26" s="223"/>
      <c r="AR26" s="223"/>
      <c r="AS26" s="223"/>
      <c r="AT26" s="223"/>
    </row>
    <row r="27" spans="1:46" ht="22.5" customHeight="1" x14ac:dyDescent="0.15">
      <c r="A27" s="781"/>
      <c r="B27" s="782"/>
      <c r="C27" s="782"/>
      <c r="D27" s="782"/>
      <c r="E27" s="782"/>
      <c r="F27" s="783"/>
      <c r="G27" s="790"/>
      <c r="H27" s="791"/>
      <c r="I27" s="791"/>
      <c r="J27" s="791"/>
      <c r="K27" s="791"/>
      <c r="L27" s="791"/>
      <c r="M27" s="791"/>
      <c r="N27" s="791"/>
      <c r="O27" s="791"/>
      <c r="P27" s="791"/>
      <c r="Q27" s="791"/>
      <c r="R27" s="791"/>
      <c r="S27" s="791"/>
      <c r="T27" s="791"/>
      <c r="U27" s="791"/>
      <c r="V27" s="791"/>
      <c r="W27" s="791"/>
      <c r="X27" s="791"/>
      <c r="Y27" s="791"/>
      <c r="Z27" s="791"/>
      <c r="AA27" s="791"/>
      <c r="AB27" s="791"/>
      <c r="AC27" s="791"/>
      <c r="AD27" s="791"/>
      <c r="AE27" s="792"/>
      <c r="AF27" s="239"/>
      <c r="AG27" s="770"/>
      <c r="AH27" s="223"/>
      <c r="AI27" s="223"/>
      <c r="AJ27" s="223"/>
      <c r="AK27" s="223"/>
      <c r="AL27" s="223"/>
      <c r="AM27" s="223"/>
      <c r="AN27" s="223"/>
      <c r="AO27" s="223"/>
      <c r="AP27" s="223"/>
      <c r="AQ27" s="223"/>
      <c r="AR27" s="223"/>
      <c r="AS27" s="223"/>
      <c r="AT27" s="223"/>
    </row>
    <row r="28" spans="1:46" ht="22.5" customHeight="1" x14ac:dyDescent="0.15">
      <c r="A28" s="781"/>
      <c r="B28" s="782"/>
      <c r="C28" s="782"/>
      <c r="D28" s="782"/>
      <c r="E28" s="782"/>
      <c r="F28" s="783"/>
      <c r="G28" s="790"/>
      <c r="H28" s="791"/>
      <c r="I28" s="791"/>
      <c r="J28" s="791"/>
      <c r="K28" s="791"/>
      <c r="L28" s="791"/>
      <c r="M28" s="791"/>
      <c r="N28" s="791"/>
      <c r="O28" s="791"/>
      <c r="P28" s="791"/>
      <c r="Q28" s="791"/>
      <c r="R28" s="791"/>
      <c r="S28" s="791"/>
      <c r="T28" s="791"/>
      <c r="U28" s="791"/>
      <c r="V28" s="791"/>
      <c r="W28" s="791"/>
      <c r="X28" s="791"/>
      <c r="Y28" s="791"/>
      <c r="Z28" s="791"/>
      <c r="AA28" s="791"/>
      <c r="AB28" s="791"/>
      <c r="AC28" s="791"/>
      <c r="AD28" s="791"/>
      <c r="AE28" s="792"/>
      <c r="AF28" s="239"/>
      <c r="AG28" s="770"/>
      <c r="AH28" s="223"/>
      <c r="AI28" s="223"/>
      <c r="AJ28" s="223"/>
      <c r="AK28" s="223"/>
      <c r="AL28" s="223"/>
      <c r="AM28" s="223"/>
      <c r="AN28" s="223"/>
      <c r="AO28" s="223"/>
      <c r="AP28" s="223"/>
      <c r="AQ28" s="223"/>
      <c r="AR28" s="223"/>
      <c r="AS28" s="223"/>
      <c r="AT28" s="223"/>
    </row>
    <row r="29" spans="1:46" ht="22.5" customHeight="1" x14ac:dyDescent="0.15">
      <c r="A29" s="781"/>
      <c r="B29" s="782"/>
      <c r="C29" s="782"/>
      <c r="D29" s="782"/>
      <c r="E29" s="782"/>
      <c r="F29" s="783"/>
      <c r="G29" s="790"/>
      <c r="H29" s="791"/>
      <c r="I29" s="791"/>
      <c r="J29" s="791"/>
      <c r="K29" s="791"/>
      <c r="L29" s="791"/>
      <c r="M29" s="791"/>
      <c r="N29" s="791"/>
      <c r="O29" s="791"/>
      <c r="P29" s="791"/>
      <c r="Q29" s="791"/>
      <c r="R29" s="791"/>
      <c r="S29" s="791"/>
      <c r="T29" s="791"/>
      <c r="U29" s="791"/>
      <c r="V29" s="791"/>
      <c r="W29" s="791"/>
      <c r="X29" s="791"/>
      <c r="Y29" s="791"/>
      <c r="Z29" s="791"/>
      <c r="AA29" s="791"/>
      <c r="AB29" s="791"/>
      <c r="AC29" s="791"/>
      <c r="AD29" s="791"/>
      <c r="AE29" s="792"/>
      <c r="AF29" s="239"/>
      <c r="AG29" s="770"/>
      <c r="AH29" s="223"/>
      <c r="AI29" s="223"/>
      <c r="AJ29" s="223"/>
      <c r="AK29" s="223"/>
      <c r="AL29" s="223"/>
      <c r="AM29" s="223"/>
      <c r="AN29" s="223"/>
      <c r="AO29" s="223"/>
      <c r="AP29" s="223"/>
      <c r="AQ29" s="223"/>
      <c r="AR29" s="223"/>
      <c r="AS29" s="223"/>
      <c r="AT29" s="223"/>
    </row>
    <row r="30" spans="1:46" ht="22.5" customHeight="1" x14ac:dyDescent="0.15">
      <c r="A30" s="781"/>
      <c r="B30" s="782"/>
      <c r="C30" s="782"/>
      <c r="D30" s="782"/>
      <c r="E30" s="782"/>
      <c r="F30" s="783"/>
      <c r="G30" s="790"/>
      <c r="H30" s="791"/>
      <c r="I30" s="791"/>
      <c r="J30" s="791"/>
      <c r="K30" s="791"/>
      <c r="L30" s="791"/>
      <c r="M30" s="791"/>
      <c r="N30" s="791"/>
      <c r="O30" s="791"/>
      <c r="P30" s="791"/>
      <c r="Q30" s="791"/>
      <c r="R30" s="791"/>
      <c r="S30" s="791"/>
      <c r="T30" s="791"/>
      <c r="U30" s="791"/>
      <c r="V30" s="791"/>
      <c r="W30" s="791"/>
      <c r="X30" s="791"/>
      <c r="Y30" s="791"/>
      <c r="Z30" s="791"/>
      <c r="AA30" s="791"/>
      <c r="AB30" s="791"/>
      <c r="AC30" s="791"/>
      <c r="AD30" s="791"/>
      <c r="AE30" s="792"/>
      <c r="AF30" s="239"/>
      <c r="AG30" s="770"/>
      <c r="AH30" s="223"/>
      <c r="AI30" s="223"/>
      <c r="AJ30" s="223"/>
      <c r="AK30" s="223"/>
      <c r="AL30" s="223"/>
      <c r="AM30" s="223"/>
      <c r="AN30" s="223"/>
      <c r="AO30" s="223"/>
      <c r="AP30" s="223"/>
      <c r="AQ30" s="223"/>
      <c r="AR30" s="223"/>
      <c r="AS30" s="223"/>
      <c r="AT30" s="223"/>
    </row>
    <row r="31" spans="1:46" ht="22.5" customHeight="1" thickBot="1" x14ac:dyDescent="0.2">
      <c r="A31" s="784"/>
      <c r="B31" s="785"/>
      <c r="C31" s="785"/>
      <c r="D31" s="785"/>
      <c r="E31" s="785"/>
      <c r="F31" s="786"/>
      <c r="G31" s="793"/>
      <c r="H31" s="794"/>
      <c r="I31" s="794"/>
      <c r="J31" s="794"/>
      <c r="K31" s="794"/>
      <c r="L31" s="794"/>
      <c r="M31" s="794"/>
      <c r="N31" s="794"/>
      <c r="O31" s="794"/>
      <c r="P31" s="794"/>
      <c r="Q31" s="794"/>
      <c r="R31" s="794"/>
      <c r="S31" s="794"/>
      <c r="T31" s="794"/>
      <c r="U31" s="794"/>
      <c r="V31" s="794"/>
      <c r="W31" s="794"/>
      <c r="X31" s="794"/>
      <c r="Y31" s="794"/>
      <c r="Z31" s="794"/>
      <c r="AA31" s="794"/>
      <c r="AB31" s="794"/>
      <c r="AC31" s="794"/>
      <c r="AD31" s="794"/>
      <c r="AE31" s="795"/>
      <c r="AF31" s="239"/>
      <c r="AG31" s="770"/>
      <c r="AH31" s="223"/>
      <c r="AI31" s="223"/>
      <c r="AJ31" s="223"/>
      <c r="AK31" s="223"/>
      <c r="AL31" s="223"/>
      <c r="AM31" s="223"/>
      <c r="AN31" s="223"/>
      <c r="AO31" s="223"/>
      <c r="AP31" s="223"/>
      <c r="AQ31" s="223"/>
      <c r="AR31" s="223"/>
      <c r="AS31" s="223"/>
      <c r="AT31" s="223"/>
    </row>
    <row r="32" spans="1:46" ht="22.5" customHeight="1" x14ac:dyDescent="0.15">
      <c r="A32" s="246"/>
      <c r="B32" s="246"/>
      <c r="C32" s="246"/>
      <c r="D32" s="246"/>
      <c r="E32" s="246"/>
      <c r="F32" s="246"/>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39"/>
      <c r="AG32" s="770"/>
      <c r="AH32" s="223"/>
      <c r="AI32" s="223"/>
      <c r="AJ32" s="223"/>
      <c r="AK32" s="223"/>
      <c r="AL32" s="223"/>
      <c r="AM32" s="223"/>
      <c r="AN32" s="223"/>
      <c r="AO32" s="223"/>
      <c r="AP32" s="223"/>
      <c r="AQ32" s="223"/>
      <c r="AR32" s="223"/>
      <c r="AS32" s="223"/>
      <c r="AT32" s="223"/>
    </row>
    <row r="33" spans="1:46" ht="16.5" customHeight="1" x14ac:dyDescent="0.15">
      <c r="A33" s="233" t="s">
        <v>274</v>
      </c>
      <c r="AF33" s="239"/>
      <c r="AG33" s="770"/>
      <c r="AH33" s="223"/>
      <c r="AI33" s="223"/>
      <c r="AJ33" s="223"/>
      <c r="AK33" s="223"/>
      <c r="AL33" s="223"/>
      <c r="AM33" s="223"/>
      <c r="AN33" s="223"/>
      <c r="AO33" s="223"/>
      <c r="AP33" s="223"/>
      <c r="AQ33" s="223"/>
      <c r="AR33" s="223"/>
      <c r="AS33" s="223"/>
      <c r="AT33" s="223"/>
    </row>
    <row r="34" spans="1:46" ht="16.5" customHeight="1" x14ac:dyDescent="0.15">
      <c r="A34" s="233" t="s">
        <v>273</v>
      </c>
      <c r="AF34" s="239"/>
      <c r="AG34" s="770"/>
      <c r="AH34" s="223"/>
      <c r="AI34" s="223"/>
      <c r="AJ34" s="223"/>
      <c r="AK34" s="223"/>
      <c r="AL34" s="223"/>
      <c r="AM34" s="223"/>
      <c r="AN34" s="223"/>
      <c r="AO34" s="223"/>
      <c r="AP34" s="223"/>
      <c r="AQ34" s="223"/>
      <c r="AR34" s="223"/>
      <c r="AS34" s="223"/>
      <c r="AT34" s="223"/>
    </row>
    <row r="35" spans="1:46" ht="16.5" customHeight="1" x14ac:dyDescent="0.15">
      <c r="A35" s="233" t="s">
        <v>272</v>
      </c>
      <c r="AF35" s="239"/>
      <c r="AG35" s="770"/>
      <c r="AH35" s="223"/>
      <c r="AI35" s="223"/>
      <c r="AJ35" s="223"/>
      <c r="AK35" s="223"/>
      <c r="AL35" s="223"/>
      <c r="AM35" s="223"/>
      <c r="AN35" s="223"/>
      <c r="AO35" s="223"/>
      <c r="AP35" s="223"/>
      <c r="AQ35" s="223"/>
      <c r="AR35" s="223"/>
      <c r="AS35" s="223"/>
      <c r="AT35" s="223"/>
    </row>
    <row r="36" spans="1:46" ht="16.5" customHeight="1" x14ac:dyDescent="0.15">
      <c r="A36" s="233" t="s">
        <v>257</v>
      </c>
      <c r="AF36" s="239"/>
      <c r="AG36" s="770"/>
      <c r="AH36" s="223"/>
      <c r="AI36" s="223"/>
      <c r="AJ36" s="223"/>
      <c r="AK36" s="223"/>
      <c r="AL36" s="223"/>
      <c r="AM36" s="223"/>
      <c r="AN36" s="223"/>
      <c r="AO36" s="223"/>
      <c r="AP36" s="223"/>
      <c r="AQ36" s="223"/>
      <c r="AR36" s="223"/>
      <c r="AS36" s="223"/>
      <c r="AT36" s="223"/>
    </row>
    <row r="37" spans="1:46" ht="1.5" customHeight="1" x14ac:dyDescent="0.15">
      <c r="A37" s="228"/>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7"/>
      <c r="AG37" s="770"/>
      <c r="AH37" s="223"/>
      <c r="AI37" s="223"/>
      <c r="AJ37" s="223"/>
      <c r="AK37" s="223"/>
      <c r="AL37" s="223"/>
      <c r="AM37" s="223"/>
      <c r="AN37" s="223"/>
      <c r="AO37" s="223"/>
      <c r="AP37" s="223"/>
      <c r="AQ37" s="223"/>
      <c r="AR37" s="223"/>
      <c r="AS37" s="223"/>
      <c r="AT37" s="223"/>
    </row>
    <row r="38" spans="1:46" x14ac:dyDescent="0.15">
      <c r="A38" s="223" t="s">
        <v>256</v>
      </c>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row>
    <row r="39" spans="1:46" s="224" customFormat="1" ht="13.5" customHeight="1" x14ac:dyDescent="0.15">
      <c r="A39" s="225"/>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6" t="s">
        <v>61</v>
      </c>
      <c r="AI39" s="226" t="s">
        <v>255</v>
      </c>
      <c r="AJ39" s="226" t="s">
        <v>62</v>
      </c>
      <c r="AK39" s="226" t="s">
        <v>63</v>
      </c>
      <c r="AL39" s="226" t="s">
        <v>64</v>
      </c>
      <c r="AM39" s="226" t="s">
        <v>254</v>
      </c>
      <c r="AN39" s="226" t="s">
        <v>65</v>
      </c>
      <c r="AO39" s="226" t="s">
        <v>67</v>
      </c>
      <c r="AP39" s="226" t="s">
        <v>68</v>
      </c>
      <c r="AQ39" s="226" t="s">
        <v>66</v>
      </c>
      <c r="AR39" s="226" t="s">
        <v>69</v>
      </c>
      <c r="AS39" s="225"/>
      <c r="AT39" s="225"/>
    </row>
    <row r="40" spans="1:46" s="224" customFormat="1" ht="74.25" customHeight="1" x14ac:dyDescent="0.15">
      <c r="A40" s="225"/>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44">
        <f>'様式１－１表紙'!$AH$39</f>
        <v>0</v>
      </c>
      <c r="AI40" s="244">
        <f>'様式１－１表紙'!$AI$39</f>
        <v>0</v>
      </c>
      <c r="AJ40" s="244">
        <f>'様式１－１表紙'!$AJ$39</f>
        <v>0</v>
      </c>
      <c r="AK40" s="244">
        <f>'様式１－１表紙'!$AK$39</f>
        <v>0</v>
      </c>
      <c r="AL40" s="244">
        <f>'様式１－１表紙'!$AL$39</f>
        <v>0</v>
      </c>
      <c r="AM40" s="244">
        <f>'様式１－１表紙'!$AM$39</f>
        <v>0</v>
      </c>
      <c r="AN40" s="244">
        <f>'様式１－１表紙'!$AN$39</f>
        <v>0</v>
      </c>
      <c r="AO40" s="244">
        <f>G10</f>
        <v>0</v>
      </c>
      <c r="AP40" s="244">
        <f>G12</f>
        <v>0</v>
      </c>
      <c r="AQ40" s="244">
        <f>G14</f>
        <v>0</v>
      </c>
      <c r="AR40" s="244">
        <f>G15</f>
        <v>0</v>
      </c>
      <c r="AS40" s="225"/>
      <c r="AT40" s="225"/>
    </row>
    <row r="41" spans="1:46" x14ac:dyDescent="0.15">
      <c r="A41" s="223"/>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row>
    <row r="42" spans="1:46" x14ac:dyDescent="0.15">
      <c r="A42" s="223"/>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row>
    <row r="43" spans="1:46" x14ac:dyDescent="0.15">
      <c r="A43" s="223"/>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row>
    <row r="44" spans="1:46" x14ac:dyDescent="0.15">
      <c r="A44" s="223"/>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row>
    <row r="45" spans="1:46" x14ac:dyDescent="0.15">
      <c r="A45" s="223"/>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row>
    <row r="46" spans="1:46" x14ac:dyDescent="0.15">
      <c r="A46" s="223"/>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row>
    <row r="47" spans="1:46" x14ac:dyDescent="0.15">
      <c r="A47" s="223"/>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row>
    <row r="48" spans="1:46" x14ac:dyDescent="0.15">
      <c r="A48" s="223"/>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row>
    <row r="49" spans="1:46" x14ac:dyDescent="0.15">
      <c r="A49" s="223"/>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row>
    <row r="50" spans="1:46" x14ac:dyDescent="0.15">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row>
    <row r="51" spans="1:46" x14ac:dyDescent="0.15">
      <c r="A51" s="223"/>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row>
  </sheetData>
  <mergeCells count="18">
    <mergeCell ref="G7:AE7"/>
    <mergeCell ref="G8:AE8"/>
    <mergeCell ref="AG1:AG37"/>
    <mergeCell ref="F4:Y4"/>
    <mergeCell ref="A15:F31"/>
    <mergeCell ref="G15:AE31"/>
    <mergeCell ref="A9:F14"/>
    <mergeCell ref="G9:AE9"/>
    <mergeCell ref="G10:AE10"/>
    <mergeCell ref="G11:AE11"/>
    <mergeCell ref="G12:AE12"/>
    <mergeCell ref="G13:AE13"/>
    <mergeCell ref="G14:AE14"/>
    <mergeCell ref="W2:AE2"/>
    <mergeCell ref="A6:F6"/>
    <mergeCell ref="A7:F7"/>
    <mergeCell ref="A8:F8"/>
    <mergeCell ref="G6:AE6"/>
  </mergeCells>
  <phoneticPr fontId="1"/>
  <conditionalFormatting sqref="AH40:AR40">
    <cfRule type="cellIs" dxfId="1"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50"/>
  <sheetViews>
    <sheetView view="pageBreakPreview" zoomScale="115" zoomScaleNormal="100" zoomScaleSheetLayoutView="115" workbookViewId="0">
      <selection activeCell="F7" sqref="F7:Y7"/>
    </sheetView>
  </sheetViews>
  <sheetFormatPr defaultColWidth="2.625" defaultRowHeight="13.5" x14ac:dyDescent="0.15"/>
  <cols>
    <col min="1" max="31" width="2.625" style="222" customWidth="1"/>
    <col min="32" max="32" width="0.25" style="222" customWidth="1"/>
    <col min="33" max="33" width="2.625" style="222" customWidth="1"/>
    <col min="34" max="44" width="10.625" style="222" customWidth="1"/>
    <col min="45" max="16384" width="2.625" style="222"/>
  </cols>
  <sheetData>
    <row r="1" spans="1:83" s="248" customFormat="1" ht="13.5" customHeight="1" x14ac:dyDescent="0.15">
      <c r="AE1" s="720" t="s">
        <v>427</v>
      </c>
      <c r="AF1" s="250"/>
      <c r="AG1" s="770" t="s">
        <v>271</v>
      </c>
      <c r="AH1" s="249"/>
      <c r="AI1" s="249"/>
      <c r="AJ1" s="249"/>
      <c r="AK1" s="249"/>
      <c r="AL1" s="249"/>
      <c r="AM1" s="249"/>
      <c r="AN1" s="249"/>
      <c r="AO1" s="249"/>
      <c r="AP1" s="249"/>
      <c r="AQ1" s="249"/>
      <c r="AR1" s="249"/>
      <c r="AS1" s="249"/>
      <c r="AT1" s="249"/>
    </row>
    <row r="2" spans="1:83" s="248" customFormat="1" ht="13.5" customHeight="1" x14ac:dyDescent="0.15">
      <c r="AE2" s="720"/>
      <c r="AF2" s="250"/>
      <c r="AG2" s="770"/>
      <c r="AH2" s="249"/>
      <c r="AI2" s="249"/>
      <c r="AJ2" s="249"/>
      <c r="AK2" s="249"/>
      <c r="AL2" s="249"/>
      <c r="AM2" s="249"/>
      <c r="AN2" s="249"/>
      <c r="AO2" s="249"/>
      <c r="AP2" s="249"/>
      <c r="AQ2" s="249"/>
      <c r="AR2" s="249"/>
      <c r="AS2" s="249"/>
      <c r="AT2" s="249"/>
    </row>
    <row r="3" spans="1:83" s="248" customFormat="1" ht="12.75" x14ac:dyDescent="0.15">
      <c r="AF3" s="250"/>
      <c r="AG3" s="770"/>
      <c r="AH3" s="249"/>
      <c r="AI3" s="249"/>
      <c r="AJ3" s="249"/>
      <c r="AK3" s="249"/>
      <c r="AL3" s="249"/>
      <c r="AM3" s="249"/>
      <c r="AN3" s="249"/>
      <c r="AO3" s="249"/>
      <c r="AP3" s="249"/>
      <c r="AQ3" s="249"/>
      <c r="AR3" s="249"/>
      <c r="AS3" s="249"/>
      <c r="AT3" s="249"/>
    </row>
    <row r="4" spans="1:83" s="248" customFormat="1" ht="12.75" x14ac:dyDescent="0.15">
      <c r="Y4" s="832" t="s">
        <v>420</v>
      </c>
      <c r="Z4" s="832"/>
      <c r="AA4" s="832"/>
      <c r="AB4" s="832"/>
      <c r="AC4" s="832"/>
      <c r="AD4" s="832"/>
      <c r="AE4" s="832"/>
      <c r="AF4" s="250"/>
      <c r="AG4" s="770"/>
      <c r="AH4" s="249"/>
      <c r="AI4" s="249"/>
      <c r="AJ4" s="249"/>
      <c r="AK4" s="249"/>
      <c r="AL4" s="249"/>
      <c r="AM4" s="249"/>
      <c r="AN4" s="249"/>
      <c r="AO4" s="249"/>
      <c r="AP4" s="249"/>
      <c r="AQ4" s="249"/>
      <c r="AR4" s="249"/>
      <c r="AS4" s="249"/>
      <c r="AT4" s="249"/>
    </row>
    <row r="5" spans="1:83" s="248" customFormat="1" ht="12.75" x14ac:dyDescent="0.15">
      <c r="Y5" s="719"/>
      <c r="Z5" s="719"/>
      <c r="AA5" s="719"/>
      <c r="AB5" s="719"/>
      <c r="AC5" s="719"/>
      <c r="AD5" s="719"/>
      <c r="AE5" s="719"/>
      <c r="AF5" s="250"/>
      <c r="AG5" s="770"/>
      <c r="AH5" s="249"/>
      <c r="AI5" s="249"/>
      <c r="AJ5" s="249"/>
      <c r="AK5" s="249"/>
      <c r="AL5" s="249"/>
      <c r="AM5" s="249"/>
      <c r="AN5" s="249"/>
      <c r="AO5" s="249"/>
      <c r="AP5" s="249"/>
      <c r="AQ5" s="249"/>
      <c r="AR5" s="249"/>
      <c r="AS5" s="249"/>
      <c r="AT5" s="249"/>
    </row>
    <row r="6" spans="1:83" s="248" customFormat="1" ht="12.75" x14ac:dyDescent="0.15">
      <c r="AF6" s="250"/>
      <c r="AG6" s="770"/>
      <c r="AH6" s="249"/>
      <c r="AI6" s="249"/>
      <c r="AJ6" s="249"/>
      <c r="AK6" s="249"/>
      <c r="AL6" s="249"/>
      <c r="AM6" s="249"/>
      <c r="AN6" s="249"/>
      <c r="AO6" s="249"/>
      <c r="AP6" s="249"/>
      <c r="AQ6" s="249"/>
      <c r="AR6" s="249"/>
      <c r="AS6" s="249"/>
      <c r="AT6" s="249"/>
    </row>
    <row r="7" spans="1:83" ht="18.75" x14ac:dyDescent="0.15">
      <c r="F7" s="833" t="s">
        <v>419</v>
      </c>
      <c r="G7" s="833"/>
      <c r="H7" s="833"/>
      <c r="I7" s="833"/>
      <c r="J7" s="833"/>
      <c r="K7" s="833"/>
      <c r="L7" s="833"/>
      <c r="M7" s="833"/>
      <c r="N7" s="833"/>
      <c r="O7" s="833"/>
      <c r="P7" s="833"/>
      <c r="Q7" s="833"/>
      <c r="R7" s="833"/>
      <c r="S7" s="833"/>
      <c r="T7" s="833"/>
      <c r="U7" s="833"/>
      <c r="V7" s="833"/>
      <c r="W7" s="833"/>
      <c r="X7" s="833"/>
      <c r="Y7" s="833"/>
      <c r="AF7" s="239"/>
      <c r="AG7" s="770"/>
      <c r="AH7" s="223"/>
      <c r="AI7" s="223"/>
      <c r="AJ7" s="223"/>
      <c r="AK7" s="223"/>
      <c r="AL7" s="223"/>
      <c r="AM7" s="223"/>
      <c r="AN7" s="223"/>
      <c r="AO7" s="223"/>
      <c r="AP7" s="223"/>
      <c r="AQ7" s="223"/>
      <c r="AR7" s="223"/>
      <c r="AS7" s="223"/>
      <c r="AT7" s="223"/>
      <c r="CE7" s="238"/>
    </row>
    <row r="8" spans="1:83" ht="13.5" customHeight="1" x14ac:dyDescent="0.15">
      <c r="F8" s="718"/>
      <c r="G8" s="718"/>
      <c r="H8" s="718"/>
      <c r="I8" s="718"/>
      <c r="J8" s="718"/>
      <c r="K8" s="718"/>
      <c r="L8" s="718"/>
      <c r="M8" s="718"/>
      <c r="N8" s="718"/>
      <c r="O8" s="718"/>
      <c r="P8" s="718"/>
      <c r="Q8" s="718"/>
      <c r="R8" s="718"/>
      <c r="S8" s="718"/>
      <c r="T8" s="718"/>
      <c r="U8" s="718"/>
      <c r="V8" s="718"/>
      <c r="W8" s="718"/>
      <c r="X8" s="718"/>
      <c r="Y8" s="718"/>
      <c r="AF8" s="239"/>
      <c r="AG8" s="770"/>
      <c r="AH8" s="223"/>
      <c r="AI8" s="223"/>
      <c r="AJ8" s="223"/>
      <c r="AK8" s="223"/>
      <c r="AL8" s="223"/>
      <c r="AM8" s="223"/>
      <c r="AN8" s="223"/>
      <c r="AO8" s="223"/>
      <c r="AP8" s="223"/>
      <c r="AQ8" s="223"/>
      <c r="AR8" s="223"/>
      <c r="AS8" s="223"/>
      <c r="AT8" s="223"/>
      <c r="CE8" s="238"/>
    </row>
    <row r="9" spans="1:83" ht="13.5" customHeight="1" x14ac:dyDescent="0.15">
      <c r="F9" s="718"/>
      <c r="G9" s="718"/>
      <c r="H9" s="718"/>
      <c r="I9" s="718"/>
      <c r="J9" s="718"/>
      <c r="K9" s="718"/>
      <c r="L9" s="718"/>
      <c r="M9" s="718"/>
      <c r="N9" s="718"/>
      <c r="O9" s="718"/>
      <c r="P9" s="718"/>
      <c r="Q9" s="718"/>
      <c r="R9" s="718"/>
      <c r="S9" s="718"/>
      <c r="T9" s="718"/>
      <c r="U9" s="718"/>
      <c r="V9" s="718"/>
      <c r="W9" s="718"/>
      <c r="X9" s="718"/>
      <c r="Y9" s="718"/>
      <c r="AF9" s="239"/>
      <c r="AG9" s="770"/>
      <c r="AH9" s="223"/>
      <c r="AI9" s="223"/>
      <c r="AJ9" s="223"/>
      <c r="AK9" s="223"/>
      <c r="AL9" s="223"/>
      <c r="AM9" s="223"/>
      <c r="AN9" s="223"/>
      <c r="AO9" s="223"/>
      <c r="AP9" s="223"/>
      <c r="AQ9" s="223"/>
      <c r="AR9" s="223"/>
      <c r="AS9" s="223"/>
      <c r="AT9" s="223"/>
      <c r="CE9" s="238"/>
    </row>
    <row r="10" spans="1:83" x14ac:dyDescent="0.15">
      <c r="AF10" s="239"/>
      <c r="AG10" s="770"/>
      <c r="AH10" s="223"/>
      <c r="AI10" s="223"/>
      <c r="AJ10" s="223"/>
      <c r="AK10" s="223"/>
      <c r="AL10" s="223"/>
      <c r="AM10" s="223"/>
      <c r="AN10" s="223"/>
      <c r="AO10" s="223"/>
      <c r="AP10" s="223"/>
      <c r="AQ10" s="223"/>
      <c r="AR10" s="223"/>
      <c r="AS10" s="223"/>
      <c r="AT10" s="223"/>
      <c r="CE10" s="238"/>
    </row>
    <row r="11" spans="1:83" x14ac:dyDescent="0.15">
      <c r="A11" s="222" t="s">
        <v>418</v>
      </c>
      <c r="AF11" s="239"/>
      <c r="AG11" s="770"/>
      <c r="AH11" s="223"/>
      <c r="AI11" s="223"/>
      <c r="AJ11" s="223"/>
      <c r="AK11" s="223"/>
      <c r="AL11" s="223"/>
      <c r="AM11" s="223"/>
      <c r="AN11" s="223"/>
      <c r="AO11" s="223"/>
      <c r="AP11" s="223"/>
      <c r="AQ11" s="223"/>
      <c r="AR11" s="223"/>
      <c r="AS11" s="223"/>
      <c r="AT11" s="223"/>
      <c r="CE11" s="238"/>
    </row>
    <row r="12" spans="1:83" x14ac:dyDescent="0.15">
      <c r="AF12" s="239"/>
      <c r="AG12" s="770"/>
      <c r="AH12" s="223"/>
      <c r="AI12" s="223"/>
      <c r="AJ12" s="223"/>
      <c r="AK12" s="223"/>
      <c r="AL12" s="223"/>
      <c r="AM12" s="223"/>
      <c r="AN12" s="223"/>
      <c r="AO12" s="223"/>
      <c r="AP12" s="223"/>
      <c r="AQ12" s="223"/>
      <c r="AR12" s="223"/>
      <c r="AS12" s="223"/>
      <c r="AT12" s="223"/>
      <c r="CE12" s="238"/>
    </row>
    <row r="13" spans="1:83" x14ac:dyDescent="0.15">
      <c r="AF13" s="239"/>
      <c r="AG13" s="770"/>
      <c r="AH13" s="223"/>
      <c r="AI13" s="223"/>
      <c r="AJ13" s="717"/>
      <c r="AK13" s="717"/>
      <c r="AL13" s="717"/>
      <c r="AM13" s="717"/>
      <c r="AN13" s="717"/>
      <c r="AO13" s="717"/>
      <c r="AP13" s="717"/>
      <c r="AQ13" s="717"/>
      <c r="AR13" s="717"/>
      <c r="AS13" s="717"/>
      <c r="AT13" s="717"/>
      <c r="AU13" s="717"/>
      <c r="AV13" s="717"/>
      <c r="AW13" s="717"/>
      <c r="AX13" s="717"/>
      <c r="AY13" s="717"/>
      <c r="AZ13" s="717"/>
      <c r="BA13" s="717"/>
      <c r="BB13" s="717"/>
      <c r="BC13" s="717"/>
      <c r="BD13" s="717"/>
      <c r="BE13" s="717"/>
      <c r="BF13" s="717"/>
      <c r="BG13" s="717"/>
      <c r="BH13" s="717"/>
      <c r="BI13" s="717"/>
      <c r="BJ13" s="717"/>
      <c r="BK13" s="717"/>
      <c r="BL13" s="717"/>
      <c r="BM13" s="717"/>
      <c r="BN13" s="717"/>
      <c r="CE13" s="238"/>
    </row>
    <row r="14" spans="1:83" ht="46.5" customHeight="1" x14ac:dyDescent="0.15">
      <c r="A14" s="829" t="s">
        <v>417</v>
      </c>
      <c r="B14" s="829"/>
      <c r="C14" s="829"/>
      <c r="D14" s="829"/>
      <c r="E14" s="829"/>
      <c r="F14" s="829"/>
      <c r="G14" s="829"/>
      <c r="H14" s="829"/>
      <c r="I14" s="829"/>
      <c r="J14" s="829"/>
      <c r="K14" s="829"/>
      <c r="L14" s="829"/>
      <c r="M14" s="829"/>
      <c r="N14" s="829"/>
      <c r="O14" s="829"/>
      <c r="P14" s="829"/>
      <c r="Q14" s="829"/>
      <c r="R14" s="829"/>
      <c r="S14" s="829"/>
      <c r="T14" s="829"/>
      <c r="U14" s="829"/>
      <c r="V14" s="829"/>
      <c r="W14" s="829"/>
      <c r="X14" s="829"/>
      <c r="Y14" s="829"/>
      <c r="Z14" s="829"/>
      <c r="AA14" s="829"/>
      <c r="AB14" s="829"/>
      <c r="AC14" s="829"/>
      <c r="AD14" s="829"/>
      <c r="AE14" s="829"/>
      <c r="AF14" s="239"/>
      <c r="AG14" s="770"/>
      <c r="AH14" s="223"/>
      <c r="AI14" s="223"/>
      <c r="AJ14" s="717"/>
      <c r="AK14" s="717"/>
      <c r="AL14" s="717"/>
      <c r="AM14" s="717"/>
      <c r="AN14" s="717"/>
      <c r="AO14" s="717"/>
      <c r="AP14" s="717"/>
      <c r="AQ14" s="717"/>
      <c r="AR14" s="717"/>
      <c r="AS14" s="717"/>
      <c r="AT14" s="717"/>
      <c r="AU14" s="717"/>
      <c r="AV14" s="717"/>
      <c r="AW14" s="717"/>
      <c r="AX14" s="717"/>
      <c r="AY14" s="717"/>
      <c r="AZ14" s="717"/>
      <c r="BA14" s="717"/>
      <c r="BB14" s="717"/>
      <c r="BC14" s="717"/>
      <c r="BD14" s="717"/>
      <c r="BE14" s="717"/>
      <c r="BF14" s="717"/>
      <c r="BG14" s="717"/>
      <c r="BH14" s="717"/>
      <c r="BI14" s="717"/>
      <c r="BJ14" s="717"/>
      <c r="BK14" s="717"/>
      <c r="BL14" s="717"/>
      <c r="BM14" s="717"/>
      <c r="BN14" s="717"/>
      <c r="CE14" s="238"/>
    </row>
    <row r="15" spans="1:83" x14ac:dyDescent="0.15">
      <c r="AF15" s="239"/>
      <c r="AG15" s="770"/>
      <c r="AH15" s="223"/>
      <c r="AI15" s="223"/>
      <c r="AJ15" s="223"/>
      <c r="AK15" s="223"/>
      <c r="AL15" s="223"/>
      <c r="AM15" s="223"/>
      <c r="AN15" s="223"/>
      <c r="AO15" s="223"/>
      <c r="AP15" s="223"/>
      <c r="AQ15" s="223"/>
      <c r="AR15" s="223"/>
      <c r="AS15" s="223"/>
      <c r="AT15" s="223"/>
      <c r="CE15" s="238"/>
    </row>
    <row r="16" spans="1:83" ht="45" customHeight="1" x14ac:dyDescent="0.15">
      <c r="A16" s="828" t="s">
        <v>416</v>
      </c>
      <c r="B16" s="828"/>
      <c r="C16" s="828"/>
      <c r="D16" s="828"/>
      <c r="E16" s="828"/>
      <c r="F16" s="828"/>
      <c r="G16" s="828"/>
      <c r="H16" s="827"/>
      <c r="I16" s="827"/>
      <c r="J16" s="827"/>
      <c r="K16" s="827"/>
      <c r="L16" s="827"/>
      <c r="M16" s="827"/>
      <c r="N16" s="827"/>
      <c r="O16" s="827"/>
      <c r="P16" s="827"/>
      <c r="Q16" s="827"/>
      <c r="R16" s="827"/>
      <c r="S16" s="827"/>
      <c r="T16" s="827"/>
      <c r="U16" s="827"/>
      <c r="V16" s="827"/>
      <c r="W16" s="827"/>
      <c r="X16" s="827"/>
      <c r="Y16" s="827"/>
      <c r="Z16" s="827"/>
      <c r="AA16" s="827"/>
      <c r="AB16" s="827"/>
      <c r="AC16" s="827"/>
      <c r="AD16" s="827"/>
      <c r="AE16" s="827"/>
      <c r="AF16" s="239"/>
      <c r="AG16" s="770"/>
      <c r="AH16" s="223"/>
      <c r="AI16" s="223"/>
      <c r="AJ16" s="223"/>
      <c r="AK16" s="223"/>
      <c r="AL16" s="223"/>
      <c r="AM16" s="223"/>
      <c r="AN16" s="223"/>
      <c r="AO16" s="223"/>
      <c r="AP16" s="223"/>
      <c r="AQ16" s="223"/>
      <c r="AR16" s="223"/>
      <c r="AS16" s="223"/>
      <c r="AT16" s="223"/>
      <c r="CE16" s="238"/>
    </row>
    <row r="17" spans="1:114" ht="45" customHeight="1" x14ac:dyDescent="0.15">
      <c r="A17" s="828" t="s">
        <v>415</v>
      </c>
      <c r="B17" s="828"/>
      <c r="C17" s="828"/>
      <c r="D17" s="828"/>
      <c r="E17" s="828"/>
      <c r="F17" s="828"/>
      <c r="G17" s="828"/>
      <c r="H17" s="827"/>
      <c r="I17" s="827"/>
      <c r="J17" s="827"/>
      <c r="K17" s="827"/>
      <c r="L17" s="827"/>
      <c r="M17" s="827"/>
      <c r="N17" s="827"/>
      <c r="O17" s="827"/>
      <c r="P17" s="827"/>
      <c r="Q17" s="827"/>
      <c r="R17" s="827"/>
      <c r="S17" s="827"/>
      <c r="T17" s="827"/>
      <c r="U17" s="827"/>
      <c r="V17" s="827"/>
      <c r="W17" s="827"/>
      <c r="X17" s="827"/>
      <c r="Y17" s="827"/>
      <c r="Z17" s="827"/>
      <c r="AA17" s="827"/>
      <c r="AB17" s="827"/>
      <c r="AC17" s="827"/>
      <c r="AD17" s="827"/>
      <c r="AE17" s="827"/>
      <c r="AF17" s="239"/>
      <c r="AG17" s="770"/>
      <c r="AH17" s="223"/>
      <c r="AI17" s="223"/>
      <c r="AJ17" s="223"/>
      <c r="AK17" s="223"/>
      <c r="AL17" s="223"/>
      <c r="AM17" s="223"/>
      <c r="AN17" s="223"/>
      <c r="AO17" s="223"/>
      <c r="AP17" s="223"/>
      <c r="AQ17" s="223"/>
      <c r="AR17" s="223"/>
      <c r="AS17" s="223"/>
      <c r="AT17" s="223"/>
      <c r="CE17" s="238"/>
    </row>
    <row r="18" spans="1:114" ht="45" customHeight="1" x14ac:dyDescent="0.15">
      <c r="A18" s="828" t="s">
        <v>414</v>
      </c>
      <c r="B18" s="828"/>
      <c r="C18" s="828"/>
      <c r="D18" s="828"/>
      <c r="E18" s="828"/>
      <c r="F18" s="828"/>
      <c r="G18" s="828"/>
      <c r="H18" s="827"/>
      <c r="I18" s="827"/>
      <c r="J18" s="827"/>
      <c r="K18" s="827"/>
      <c r="L18" s="827"/>
      <c r="M18" s="827"/>
      <c r="N18" s="827"/>
      <c r="O18" s="827"/>
      <c r="P18" s="827"/>
      <c r="Q18" s="827"/>
      <c r="R18" s="827"/>
      <c r="S18" s="827"/>
      <c r="T18" s="827"/>
      <c r="U18" s="827"/>
      <c r="V18" s="827"/>
      <c r="W18" s="827"/>
      <c r="X18" s="827"/>
      <c r="Y18" s="827"/>
      <c r="Z18" s="827"/>
      <c r="AA18" s="827"/>
      <c r="AB18" s="827"/>
      <c r="AC18" s="827"/>
      <c r="AD18" s="827"/>
      <c r="AE18" s="827"/>
      <c r="AF18" s="239"/>
      <c r="AG18" s="770"/>
      <c r="AH18" s="223"/>
      <c r="AI18" s="223"/>
      <c r="AJ18" s="223"/>
      <c r="AK18" s="223"/>
      <c r="AL18" s="223"/>
      <c r="AM18" s="223"/>
      <c r="AN18" s="223"/>
      <c r="AO18" s="223"/>
      <c r="AP18" s="223"/>
      <c r="AQ18" s="223"/>
      <c r="AR18" s="223"/>
      <c r="AS18" s="223"/>
      <c r="AT18" s="223"/>
      <c r="CE18" s="238"/>
    </row>
    <row r="19" spans="1:114" ht="45" customHeight="1" x14ac:dyDescent="0.15">
      <c r="A19" s="828" t="s">
        <v>413</v>
      </c>
      <c r="B19" s="828"/>
      <c r="C19" s="828"/>
      <c r="D19" s="828"/>
      <c r="E19" s="828"/>
      <c r="F19" s="828"/>
      <c r="G19" s="828"/>
      <c r="H19" s="827"/>
      <c r="I19" s="827"/>
      <c r="J19" s="827"/>
      <c r="K19" s="827"/>
      <c r="L19" s="827"/>
      <c r="M19" s="827"/>
      <c r="N19" s="827"/>
      <c r="O19" s="827"/>
      <c r="P19" s="827"/>
      <c r="Q19" s="827"/>
      <c r="R19" s="827"/>
      <c r="S19" s="827"/>
      <c r="T19" s="827"/>
      <c r="U19" s="827"/>
      <c r="V19" s="827"/>
      <c r="W19" s="827"/>
      <c r="X19" s="827"/>
      <c r="Y19" s="827"/>
      <c r="Z19" s="827"/>
      <c r="AA19" s="827"/>
      <c r="AB19" s="827"/>
      <c r="AC19" s="827"/>
      <c r="AD19" s="827"/>
      <c r="AE19" s="827"/>
      <c r="AF19" s="239"/>
      <c r="AG19" s="770"/>
      <c r="AH19" s="223"/>
      <c r="AI19" s="223"/>
      <c r="AJ19" s="223"/>
      <c r="AK19" s="223"/>
      <c r="AL19" s="223"/>
      <c r="AM19" s="223"/>
      <c r="AN19" s="223"/>
      <c r="AO19" s="223"/>
      <c r="AP19" s="223"/>
      <c r="AQ19" s="223"/>
      <c r="AR19" s="223"/>
      <c r="AS19" s="223"/>
      <c r="AT19" s="223"/>
      <c r="CE19" s="238"/>
    </row>
    <row r="20" spans="1:114" ht="45" customHeight="1" x14ac:dyDescent="0.15">
      <c r="A20" s="831" t="s">
        <v>263</v>
      </c>
      <c r="B20" s="831"/>
      <c r="C20" s="831"/>
      <c r="D20" s="831"/>
      <c r="E20" s="831"/>
      <c r="F20" s="831"/>
      <c r="G20" s="831"/>
      <c r="H20" s="827"/>
      <c r="I20" s="827"/>
      <c r="J20" s="827"/>
      <c r="K20" s="827"/>
      <c r="L20" s="827"/>
      <c r="M20" s="827"/>
      <c r="N20" s="827"/>
      <c r="O20" s="827"/>
      <c r="P20" s="827"/>
      <c r="Q20" s="827"/>
      <c r="R20" s="827"/>
      <c r="S20" s="827"/>
      <c r="T20" s="827"/>
      <c r="U20" s="827"/>
      <c r="V20" s="827"/>
      <c r="W20" s="827"/>
      <c r="X20" s="827"/>
      <c r="Y20" s="827"/>
      <c r="Z20" s="827"/>
      <c r="AA20" s="827"/>
      <c r="AB20" s="827"/>
      <c r="AC20" s="827"/>
      <c r="AD20" s="827"/>
      <c r="AE20" s="827"/>
      <c r="AF20" s="239"/>
      <c r="AG20" s="770"/>
      <c r="AH20" s="223"/>
      <c r="AI20" s="223"/>
      <c r="AJ20" s="223"/>
      <c r="AK20" s="223"/>
      <c r="AL20" s="223"/>
      <c r="AM20" s="223"/>
      <c r="AN20" s="223"/>
      <c r="AO20" s="223"/>
      <c r="AP20" s="223"/>
      <c r="AQ20" s="223"/>
      <c r="AR20" s="223"/>
      <c r="AS20" s="223"/>
      <c r="AT20" s="223"/>
      <c r="CE20" s="238"/>
    </row>
    <row r="21" spans="1:114" ht="45" customHeight="1" x14ac:dyDescent="0.15">
      <c r="A21" s="831" t="s">
        <v>412</v>
      </c>
      <c r="B21" s="831"/>
      <c r="C21" s="831"/>
      <c r="D21" s="831"/>
      <c r="E21" s="831"/>
      <c r="F21" s="831"/>
      <c r="G21" s="831"/>
      <c r="H21" s="827"/>
      <c r="I21" s="827"/>
      <c r="J21" s="827"/>
      <c r="K21" s="827"/>
      <c r="L21" s="827"/>
      <c r="M21" s="827"/>
      <c r="N21" s="827"/>
      <c r="O21" s="827"/>
      <c r="P21" s="827"/>
      <c r="Q21" s="827"/>
      <c r="R21" s="827"/>
      <c r="S21" s="827"/>
      <c r="T21" s="827"/>
      <c r="U21" s="827"/>
      <c r="V21" s="827"/>
      <c r="W21" s="827"/>
      <c r="X21" s="827"/>
      <c r="Y21" s="827"/>
      <c r="Z21" s="827"/>
      <c r="AA21" s="827"/>
      <c r="AB21" s="827"/>
      <c r="AC21" s="827"/>
      <c r="AD21" s="827"/>
      <c r="AE21" s="827"/>
      <c r="AF21" s="239"/>
      <c r="AG21" s="770"/>
      <c r="AH21" s="223"/>
      <c r="AI21" s="223"/>
      <c r="AJ21" s="223"/>
      <c r="AK21" s="223"/>
      <c r="AL21" s="223"/>
      <c r="AM21" s="223"/>
      <c r="AN21" s="223"/>
      <c r="AO21" s="223"/>
      <c r="AP21" s="223"/>
      <c r="AQ21" s="223"/>
      <c r="AR21" s="223"/>
      <c r="AS21" s="223"/>
      <c r="AT21" s="223"/>
      <c r="CE21" s="238"/>
    </row>
    <row r="22" spans="1:114" ht="45" customHeight="1" x14ac:dyDescent="0.15">
      <c r="A22" s="831" t="s">
        <v>411</v>
      </c>
      <c r="B22" s="831"/>
      <c r="C22" s="831"/>
      <c r="D22" s="831"/>
      <c r="E22" s="831"/>
      <c r="F22" s="831"/>
      <c r="G22" s="831"/>
      <c r="H22" s="827"/>
      <c r="I22" s="827"/>
      <c r="J22" s="827"/>
      <c r="K22" s="827"/>
      <c r="L22" s="827"/>
      <c r="M22" s="827"/>
      <c r="N22" s="827"/>
      <c r="O22" s="827"/>
      <c r="P22" s="827"/>
      <c r="Q22" s="827"/>
      <c r="R22" s="827"/>
      <c r="S22" s="827"/>
      <c r="T22" s="827"/>
      <c r="U22" s="827"/>
      <c r="V22" s="827"/>
      <c r="W22" s="827"/>
      <c r="X22" s="827"/>
      <c r="Y22" s="827"/>
      <c r="Z22" s="827"/>
      <c r="AA22" s="827"/>
      <c r="AB22" s="827"/>
      <c r="AC22" s="827"/>
      <c r="AD22" s="827"/>
      <c r="AE22" s="827"/>
      <c r="AF22" s="239"/>
      <c r="AG22" s="770"/>
      <c r="AH22" s="223"/>
      <c r="AI22" s="223"/>
      <c r="AJ22" s="223"/>
      <c r="AK22" s="223"/>
      <c r="AL22" s="223"/>
      <c r="AM22" s="223"/>
      <c r="AN22" s="223"/>
      <c r="AO22" s="223"/>
      <c r="AP22" s="223"/>
      <c r="AQ22" s="223"/>
      <c r="AR22" s="223"/>
      <c r="AS22" s="223"/>
      <c r="AT22" s="223"/>
      <c r="CE22" s="238"/>
    </row>
    <row r="23" spans="1:114" ht="45" customHeight="1" x14ac:dyDescent="0.15">
      <c r="A23" s="831" t="s">
        <v>405</v>
      </c>
      <c r="B23" s="831"/>
      <c r="C23" s="831"/>
      <c r="D23" s="831"/>
      <c r="E23" s="831"/>
      <c r="F23" s="831"/>
      <c r="G23" s="831"/>
      <c r="H23" s="827"/>
      <c r="I23" s="827"/>
      <c r="J23" s="827"/>
      <c r="K23" s="827"/>
      <c r="L23" s="827"/>
      <c r="M23" s="827"/>
      <c r="N23" s="827"/>
      <c r="O23" s="827"/>
      <c r="P23" s="827"/>
      <c r="Q23" s="827"/>
      <c r="R23" s="827"/>
      <c r="S23" s="827"/>
      <c r="T23" s="827"/>
      <c r="U23" s="827"/>
      <c r="V23" s="827"/>
      <c r="W23" s="827"/>
      <c r="X23" s="827"/>
      <c r="Y23" s="827"/>
      <c r="Z23" s="827"/>
      <c r="AA23" s="827"/>
      <c r="AB23" s="827"/>
      <c r="AC23" s="827"/>
      <c r="AD23" s="827"/>
      <c r="AE23" s="827"/>
      <c r="AF23" s="239"/>
      <c r="AG23" s="770"/>
      <c r="AH23" s="223"/>
      <c r="AI23" s="223"/>
      <c r="AJ23" s="223"/>
      <c r="AK23" s="223"/>
      <c r="AL23" s="223"/>
      <c r="AM23" s="223"/>
      <c r="AN23" s="223"/>
      <c r="AO23" s="223"/>
      <c r="AP23" s="223"/>
      <c r="AQ23" s="223"/>
      <c r="AR23" s="223"/>
      <c r="AS23" s="223"/>
      <c r="AT23" s="223"/>
      <c r="CE23" s="238"/>
    </row>
    <row r="24" spans="1:114" x14ac:dyDescent="0.15">
      <c r="AF24" s="239"/>
      <c r="AG24" s="770"/>
      <c r="AH24" s="223"/>
      <c r="AI24" s="223"/>
      <c r="AJ24" s="223"/>
      <c r="AK24" s="223"/>
      <c r="AL24" s="223"/>
      <c r="AM24" s="223"/>
      <c r="AN24" s="223"/>
      <c r="AO24" s="223"/>
      <c r="AP24" s="223"/>
      <c r="AQ24" s="223"/>
      <c r="AR24" s="223"/>
      <c r="AS24" s="223"/>
      <c r="AT24" s="223"/>
      <c r="CE24" s="238"/>
      <c r="CN24" s="716"/>
      <c r="CO24" s="716"/>
      <c r="CP24" s="716"/>
      <c r="CQ24" s="716"/>
      <c r="CR24" s="716"/>
      <c r="CS24" s="716"/>
      <c r="CT24" s="716"/>
      <c r="CU24" s="716"/>
      <c r="CV24" s="716"/>
      <c r="CW24" s="716"/>
      <c r="CX24" s="716"/>
      <c r="CY24" s="716"/>
      <c r="CZ24" s="716"/>
      <c r="DA24" s="716"/>
      <c r="DB24" s="716"/>
      <c r="DC24" s="716"/>
      <c r="DD24" s="716"/>
      <c r="DE24" s="716"/>
      <c r="DF24" s="716"/>
      <c r="DG24" s="716"/>
      <c r="DH24" s="716"/>
      <c r="DI24" s="716"/>
      <c r="DJ24" s="715"/>
    </row>
    <row r="25" spans="1:114" ht="13.5" customHeight="1" x14ac:dyDescent="0.15">
      <c r="A25" s="830" t="s">
        <v>410</v>
      </c>
      <c r="B25" s="830"/>
      <c r="C25" s="830"/>
      <c r="D25" s="830"/>
      <c r="E25" s="830"/>
      <c r="F25" s="830"/>
      <c r="G25" s="830"/>
      <c r="H25" s="830"/>
      <c r="I25" s="830"/>
      <c r="J25" s="830"/>
      <c r="K25" s="830"/>
      <c r="L25" s="830"/>
      <c r="M25" s="830"/>
      <c r="N25" s="830"/>
      <c r="O25" s="830"/>
      <c r="P25" s="830"/>
      <c r="Q25" s="830"/>
      <c r="R25" s="830"/>
      <c r="S25" s="830"/>
      <c r="T25" s="830"/>
      <c r="U25" s="830"/>
      <c r="V25" s="830"/>
      <c r="W25" s="830"/>
      <c r="X25" s="830"/>
      <c r="Y25" s="830"/>
      <c r="Z25" s="830"/>
      <c r="AA25" s="830"/>
      <c r="AB25" s="830"/>
      <c r="AC25" s="830"/>
      <c r="AD25" s="830"/>
      <c r="AE25" s="830"/>
      <c r="AF25" s="239"/>
      <c r="AG25" s="770"/>
      <c r="AH25" s="223"/>
      <c r="AI25" s="223"/>
      <c r="AJ25" s="223"/>
      <c r="AK25" s="223"/>
      <c r="AL25" s="223"/>
      <c r="AM25" s="223"/>
      <c r="AN25" s="223"/>
      <c r="AO25" s="223"/>
      <c r="AP25" s="223"/>
      <c r="AQ25" s="223"/>
      <c r="AR25" s="223"/>
      <c r="AS25" s="223"/>
      <c r="AT25" s="223"/>
      <c r="CE25" s="238"/>
    </row>
    <row r="26" spans="1:114" x14ac:dyDescent="0.15">
      <c r="A26" s="830"/>
      <c r="B26" s="830"/>
      <c r="C26" s="830"/>
      <c r="D26" s="830"/>
      <c r="E26" s="830"/>
      <c r="F26" s="830"/>
      <c r="G26" s="830"/>
      <c r="H26" s="830"/>
      <c r="I26" s="830"/>
      <c r="J26" s="830"/>
      <c r="K26" s="830"/>
      <c r="L26" s="830"/>
      <c r="M26" s="830"/>
      <c r="N26" s="830"/>
      <c r="O26" s="830"/>
      <c r="P26" s="830"/>
      <c r="Q26" s="830"/>
      <c r="R26" s="830"/>
      <c r="S26" s="830"/>
      <c r="T26" s="830"/>
      <c r="U26" s="830"/>
      <c r="V26" s="830"/>
      <c r="W26" s="830"/>
      <c r="X26" s="830"/>
      <c r="Y26" s="830"/>
      <c r="Z26" s="830"/>
      <c r="AA26" s="830"/>
      <c r="AB26" s="830"/>
      <c r="AC26" s="830"/>
      <c r="AD26" s="830"/>
      <c r="AE26" s="830"/>
      <c r="AF26" s="239"/>
      <c r="AG26" s="770"/>
      <c r="AH26" s="223"/>
      <c r="AI26" s="223"/>
      <c r="AJ26" s="223"/>
      <c r="AK26" s="223"/>
      <c r="AL26" s="223"/>
      <c r="AM26" s="223"/>
      <c r="AN26" s="223"/>
      <c r="AO26" s="223"/>
      <c r="AP26" s="223"/>
      <c r="AQ26" s="223"/>
      <c r="AR26" s="223"/>
      <c r="AS26" s="223"/>
      <c r="AT26" s="223"/>
      <c r="CE26" s="238"/>
    </row>
    <row r="27" spans="1:114" x14ac:dyDescent="0.15">
      <c r="A27" s="830"/>
      <c r="B27" s="830"/>
      <c r="C27" s="830"/>
      <c r="D27" s="830"/>
      <c r="E27" s="830"/>
      <c r="F27" s="830"/>
      <c r="G27" s="830"/>
      <c r="H27" s="830"/>
      <c r="I27" s="830"/>
      <c r="J27" s="830"/>
      <c r="K27" s="830"/>
      <c r="L27" s="830"/>
      <c r="M27" s="830"/>
      <c r="N27" s="830"/>
      <c r="O27" s="830"/>
      <c r="P27" s="830"/>
      <c r="Q27" s="830"/>
      <c r="R27" s="830"/>
      <c r="S27" s="830"/>
      <c r="T27" s="830"/>
      <c r="U27" s="830"/>
      <c r="V27" s="830"/>
      <c r="W27" s="830"/>
      <c r="X27" s="830"/>
      <c r="Y27" s="830"/>
      <c r="Z27" s="830"/>
      <c r="AA27" s="830"/>
      <c r="AB27" s="830"/>
      <c r="AC27" s="830"/>
      <c r="AD27" s="830"/>
      <c r="AE27" s="830"/>
      <c r="AF27" s="239"/>
      <c r="AG27" s="770"/>
      <c r="AH27" s="223"/>
      <c r="AI27" s="223"/>
      <c r="AJ27" s="223"/>
      <c r="AK27" s="223"/>
      <c r="AL27" s="223"/>
      <c r="AM27" s="223"/>
      <c r="AN27" s="223"/>
      <c r="AO27" s="223"/>
      <c r="AP27" s="223"/>
      <c r="AQ27" s="223"/>
      <c r="AR27" s="223"/>
      <c r="AS27" s="223"/>
      <c r="AT27" s="223"/>
      <c r="CE27" s="238"/>
    </row>
    <row r="28" spans="1:114" x14ac:dyDescent="0.15">
      <c r="A28" s="714" t="s">
        <v>409</v>
      </c>
      <c r="AF28" s="239"/>
      <c r="AG28" s="770"/>
      <c r="AH28" s="223"/>
      <c r="AI28" s="223"/>
      <c r="AJ28" s="223"/>
      <c r="AK28" s="223"/>
      <c r="AL28" s="223"/>
      <c r="AM28" s="223"/>
      <c r="AN28" s="223"/>
      <c r="AO28" s="223"/>
      <c r="AP28" s="223"/>
      <c r="AQ28" s="223"/>
      <c r="AR28" s="223"/>
      <c r="AS28" s="223"/>
      <c r="AT28" s="223"/>
    </row>
    <row r="29" spans="1:114" x14ac:dyDescent="0.15">
      <c r="A29" s="713" t="s">
        <v>408</v>
      </c>
      <c r="B29" s="713"/>
      <c r="C29" s="713"/>
      <c r="D29" s="713"/>
      <c r="E29" s="713"/>
      <c r="F29" s="713"/>
      <c r="G29" s="713"/>
      <c r="H29" s="713"/>
      <c r="I29" s="713"/>
      <c r="J29" s="713"/>
      <c r="K29" s="713"/>
      <c r="L29" s="713"/>
      <c r="M29" s="713"/>
      <c r="N29" s="713"/>
      <c r="O29" s="713"/>
      <c r="P29" s="713"/>
      <c r="Q29" s="713"/>
      <c r="R29" s="713"/>
      <c r="S29" s="713"/>
      <c r="T29" s="713"/>
      <c r="U29" s="713"/>
      <c r="V29" s="713"/>
      <c r="W29" s="713"/>
      <c r="X29" s="713"/>
      <c r="Y29" s="713"/>
      <c r="Z29" s="713"/>
      <c r="AA29" s="713"/>
      <c r="AB29" s="713"/>
      <c r="AC29" s="713"/>
      <c r="AD29" s="713"/>
      <c r="AE29" s="713"/>
      <c r="AF29" s="228"/>
      <c r="AG29" s="712"/>
      <c r="AH29" s="223"/>
      <c r="AI29" s="223"/>
      <c r="AJ29" s="223"/>
      <c r="AK29" s="223"/>
      <c r="AL29" s="223"/>
      <c r="AM29" s="223"/>
      <c r="AN29" s="223"/>
      <c r="AO29" s="223"/>
      <c r="AP29" s="223"/>
      <c r="AQ29" s="223"/>
      <c r="AR29" s="223"/>
      <c r="AS29" s="223"/>
      <c r="AT29" s="223"/>
    </row>
    <row r="30" spans="1:114" x14ac:dyDescent="0.15">
      <c r="A30" s="223"/>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row>
    <row r="31" spans="1:114" s="254" customFormat="1" ht="13.5" customHeight="1" x14ac:dyDescent="0.15">
      <c r="A31" s="225"/>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44" t="s">
        <v>61</v>
      </c>
      <c r="AI31" s="244" t="s">
        <v>407</v>
      </c>
      <c r="AJ31" s="244" t="s">
        <v>62</v>
      </c>
      <c r="AK31" s="244" t="s">
        <v>63</v>
      </c>
      <c r="AL31" s="244" t="s">
        <v>64</v>
      </c>
      <c r="AM31" s="244" t="s">
        <v>406</v>
      </c>
      <c r="AN31" s="244" t="s">
        <v>65</v>
      </c>
      <c r="AO31" s="244" t="s">
        <v>405</v>
      </c>
      <c r="AP31" s="223"/>
      <c r="AQ31" s="223"/>
      <c r="AR31" s="223"/>
      <c r="AS31" s="225"/>
      <c r="AT31" s="225"/>
    </row>
    <row r="32" spans="1:114" s="254" customFormat="1" ht="74.25" customHeight="1" x14ac:dyDescent="0.15">
      <c r="A32" s="225"/>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44">
        <f>H16</f>
        <v>0</v>
      </c>
      <c r="AI32" s="244">
        <f>H17</f>
        <v>0</v>
      </c>
      <c r="AJ32" s="244">
        <f>H18</f>
        <v>0</v>
      </c>
      <c r="AK32" s="244">
        <f>H19</f>
        <v>0</v>
      </c>
      <c r="AL32" s="244">
        <f>H20</f>
        <v>0</v>
      </c>
      <c r="AM32" s="244">
        <f>H21</f>
        <v>0</v>
      </c>
      <c r="AN32" s="244">
        <f>H22</f>
        <v>0</v>
      </c>
      <c r="AO32" s="244">
        <f>H23</f>
        <v>0</v>
      </c>
      <c r="AP32" s="223"/>
      <c r="AQ32" s="223"/>
      <c r="AR32" s="223"/>
      <c r="AS32" s="225"/>
      <c r="AT32" s="225"/>
    </row>
    <row r="33" spans="1:46" x14ac:dyDescent="0.15">
      <c r="A33" s="223"/>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row>
    <row r="34" spans="1:46" x14ac:dyDescent="0.15">
      <c r="A34" s="223"/>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row>
    <row r="35" spans="1:46" x14ac:dyDescent="0.15">
      <c r="A35" s="223"/>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row>
    <row r="36" spans="1:46" x14ac:dyDescent="0.15">
      <c r="A36" s="223"/>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row>
    <row r="37" spans="1:46" x14ac:dyDescent="0.15">
      <c r="A37" s="223"/>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row>
    <row r="38" spans="1:46" x14ac:dyDescent="0.15">
      <c r="A38" s="223"/>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row>
    <row r="39" spans="1:46" x14ac:dyDescent="0.15">
      <c r="A39" s="223"/>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row>
    <row r="40" spans="1:46" x14ac:dyDescent="0.15">
      <c r="A40" s="223"/>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row>
    <row r="41" spans="1:46" x14ac:dyDescent="0.15">
      <c r="A41" s="223"/>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row>
    <row r="42" spans="1:46" x14ac:dyDescent="0.15">
      <c r="A42" s="223"/>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row>
    <row r="43" spans="1:46" x14ac:dyDescent="0.15">
      <c r="A43" s="223"/>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row>
    <row r="46" spans="1:46" x14ac:dyDescent="0.15">
      <c r="B46" s="711"/>
    </row>
    <row r="47" spans="1:46" x14ac:dyDescent="0.15">
      <c r="B47" s="711"/>
    </row>
    <row r="48" spans="1:46" x14ac:dyDescent="0.15">
      <c r="C48" s="711"/>
    </row>
    <row r="49" spans="3:3" x14ac:dyDescent="0.15">
      <c r="C49" s="711"/>
    </row>
    <row r="50" spans="3:3" x14ac:dyDescent="0.15">
      <c r="C50" s="711"/>
    </row>
  </sheetData>
  <mergeCells count="21">
    <mergeCell ref="A14:AE14"/>
    <mergeCell ref="AG1:AG28"/>
    <mergeCell ref="A25:AE27"/>
    <mergeCell ref="A16:G16"/>
    <mergeCell ref="H16:AE16"/>
    <mergeCell ref="A23:G23"/>
    <mergeCell ref="A17:G17"/>
    <mergeCell ref="H23:AE23"/>
    <mergeCell ref="Y4:AE4"/>
    <mergeCell ref="F7:Y7"/>
    <mergeCell ref="A22:G22"/>
    <mergeCell ref="H22:AE22"/>
    <mergeCell ref="A21:G21"/>
    <mergeCell ref="H21:AE21"/>
    <mergeCell ref="A20:G20"/>
    <mergeCell ref="H20:AE20"/>
    <mergeCell ref="H17:AE17"/>
    <mergeCell ref="A18:G18"/>
    <mergeCell ref="H18:AE18"/>
    <mergeCell ref="A19:G19"/>
    <mergeCell ref="H19:AE19"/>
  </mergeCells>
  <phoneticPr fontId="1"/>
  <conditionalFormatting sqref="AH32:AO32">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view="pageBreakPreview" zoomScaleNormal="100" zoomScaleSheetLayoutView="100" workbookViewId="0">
      <selection activeCell="C5" sqref="C5"/>
    </sheetView>
  </sheetViews>
  <sheetFormatPr defaultRowHeight="13.5" x14ac:dyDescent="0.15"/>
  <cols>
    <col min="1" max="1" width="11.125" style="743" customWidth="1"/>
    <col min="2" max="2" width="16.75" style="743" customWidth="1"/>
    <col min="3" max="3" width="26.625" style="743" customWidth="1"/>
    <col min="4" max="4" width="23.5" style="743" customWidth="1"/>
    <col min="5" max="5" width="11" style="743" bestFit="1" customWidth="1"/>
    <col min="6" max="8" width="16.75" style="743" customWidth="1"/>
    <col min="9" max="16384" width="9" style="743"/>
  </cols>
  <sheetData>
    <row r="1" spans="1:8" s="723" customFormat="1" ht="21" customHeight="1" x14ac:dyDescent="0.2">
      <c r="A1" s="748" t="s">
        <v>457</v>
      </c>
      <c r="B1" s="741"/>
      <c r="C1" s="741"/>
      <c r="D1" s="741"/>
      <c r="E1" s="741"/>
      <c r="F1" s="741"/>
      <c r="G1" s="741"/>
    </row>
    <row r="2" spans="1:8" s="723" customFormat="1" ht="6.75" customHeight="1" x14ac:dyDescent="0.15">
      <c r="A2" s="742"/>
      <c r="B2" s="742"/>
      <c r="C2" s="742"/>
      <c r="D2" s="742"/>
      <c r="E2" s="742"/>
      <c r="F2" s="742"/>
      <c r="G2" s="742"/>
    </row>
    <row r="3" spans="1:8" s="723" customFormat="1" ht="26.25" customHeight="1" thickBot="1" x14ac:dyDescent="0.2">
      <c r="A3" s="746"/>
      <c r="B3" s="747" t="s">
        <v>416</v>
      </c>
      <c r="C3" s="747" t="s">
        <v>415</v>
      </c>
      <c r="D3" s="747" t="s">
        <v>421</v>
      </c>
      <c r="E3" s="747" t="s">
        <v>63</v>
      </c>
      <c r="F3" s="747" t="s">
        <v>263</v>
      </c>
      <c r="G3" s="747" t="s">
        <v>406</v>
      </c>
      <c r="H3" s="747" t="s">
        <v>455</v>
      </c>
    </row>
    <row r="4" spans="1:8" s="723" customFormat="1" ht="28.5" customHeight="1" thickTop="1" x14ac:dyDescent="0.15">
      <c r="A4" s="744" t="s">
        <v>456</v>
      </c>
      <c r="B4" s="745">
        <f>'様式１－２'!AH32</f>
        <v>0</v>
      </c>
      <c r="C4" s="745">
        <f>'様式１－２'!AI32</f>
        <v>0</v>
      </c>
      <c r="D4" s="745">
        <f>'様式１－２'!AJ32</f>
        <v>0</v>
      </c>
      <c r="E4" s="745">
        <f>'様式１－２'!AK32</f>
        <v>0</v>
      </c>
      <c r="F4" s="745">
        <f>'様式１－２'!AL32</f>
        <v>0</v>
      </c>
      <c r="G4" s="745">
        <f>'様式１－２'!AM32</f>
        <v>0</v>
      </c>
      <c r="H4" s="745">
        <f>'様式１－２'!AN32</f>
        <v>0</v>
      </c>
    </row>
    <row r="5" spans="1:8" s="723" customFormat="1" ht="28.5" customHeight="1" x14ac:dyDescent="0.15">
      <c r="A5" s="722" t="s">
        <v>426</v>
      </c>
      <c r="B5" s="721"/>
      <c r="C5" s="721"/>
      <c r="D5" s="721"/>
      <c r="E5" s="721"/>
      <c r="F5" s="721"/>
      <c r="G5" s="721"/>
      <c r="H5" s="721"/>
    </row>
    <row r="6" spans="1:8" s="723" customFormat="1" ht="28.5" customHeight="1" x14ac:dyDescent="0.15">
      <c r="A6" s="722" t="s">
        <v>425</v>
      </c>
      <c r="B6" s="721"/>
      <c r="C6" s="721"/>
      <c r="D6" s="721"/>
      <c r="E6" s="721"/>
      <c r="F6" s="721"/>
      <c r="G6" s="721"/>
      <c r="H6" s="721"/>
    </row>
    <row r="7" spans="1:8" s="723" customFormat="1" ht="28.5" customHeight="1" x14ac:dyDescent="0.15">
      <c r="A7" s="722" t="s">
        <v>424</v>
      </c>
      <c r="B7" s="721"/>
      <c r="C7" s="721"/>
      <c r="D7" s="721"/>
      <c r="E7" s="721"/>
      <c r="F7" s="721"/>
      <c r="G7" s="721"/>
      <c r="H7" s="721"/>
    </row>
    <row r="8" spans="1:8" s="723" customFormat="1" ht="28.5" customHeight="1" x14ac:dyDescent="0.15">
      <c r="A8" s="722" t="s">
        <v>423</v>
      </c>
      <c r="B8" s="721"/>
      <c r="C8" s="721"/>
      <c r="D8" s="721"/>
      <c r="E8" s="721"/>
      <c r="F8" s="721"/>
      <c r="G8" s="721"/>
      <c r="H8" s="721"/>
    </row>
    <row r="9" spans="1:8" s="723" customFormat="1" ht="28.5" customHeight="1" x14ac:dyDescent="0.15">
      <c r="A9" s="722" t="s">
        <v>422</v>
      </c>
      <c r="B9" s="721"/>
      <c r="C9" s="721"/>
      <c r="D9" s="721"/>
      <c r="E9" s="721"/>
      <c r="F9" s="721"/>
      <c r="G9" s="721"/>
      <c r="H9" s="721"/>
    </row>
    <row r="10" spans="1:8" s="723" customFormat="1" ht="28.5" customHeight="1" x14ac:dyDescent="0.15">
      <c r="A10" s="722"/>
      <c r="B10" s="721"/>
      <c r="C10" s="721"/>
      <c r="D10" s="721"/>
      <c r="E10" s="721"/>
      <c r="F10" s="721"/>
      <c r="G10" s="721"/>
      <c r="H10" s="721"/>
    </row>
  </sheetData>
  <phoneticPr fontId="1"/>
  <pageMargins left="0.59055118110236215" right="0.39370078740157483" top="0.39370078740157483" bottom="0.43307086614173229" header="0.19685039370078741" footer="0.23622047244094488"/>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zoomScaleNormal="70" workbookViewId="0">
      <selection activeCell="S1" sqref="S1"/>
    </sheetView>
  </sheetViews>
  <sheetFormatPr defaultRowHeight="12" x14ac:dyDescent="0.15"/>
  <cols>
    <col min="1" max="1" width="1.875" style="1" customWidth="1"/>
    <col min="2" max="2" width="2" style="1" customWidth="1"/>
    <col min="3" max="3" width="27.5" style="1" bestFit="1" customWidth="1"/>
    <col min="4" max="19" width="10.125" style="101" customWidth="1"/>
    <col min="20" max="256" width="9" style="101"/>
    <col min="257" max="257" width="1.875" style="101" customWidth="1"/>
    <col min="258" max="258" width="2" style="101" customWidth="1"/>
    <col min="259" max="259" width="27.5" style="101" bestFit="1" customWidth="1"/>
    <col min="260" max="275" width="10.125" style="101" customWidth="1"/>
    <col min="276" max="512" width="9" style="101"/>
    <col min="513" max="513" width="1.875" style="101" customWidth="1"/>
    <col min="514" max="514" width="2" style="101" customWidth="1"/>
    <col min="515" max="515" width="27.5" style="101" bestFit="1" customWidth="1"/>
    <col min="516" max="531" width="10.125" style="101" customWidth="1"/>
    <col min="532" max="768" width="9" style="101"/>
    <col min="769" max="769" width="1.875" style="101" customWidth="1"/>
    <col min="770" max="770" width="2" style="101" customWidth="1"/>
    <col min="771" max="771" width="27.5" style="101" bestFit="1" customWidth="1"/>
    <col min="772" max="787" width="10.125" style="101" customWidth="1"/>
    <col min="788" max="1024" width="9" style="101"/>
    <col min="1025" max="1025" width="1.875" style="101" customWidth="1"/>
    <col min="1026" max="1026" width="2" style="101" customWidth="1"/>
    <col min="1027" max="1027" width="27.5" style="101" bestFit="1" customWidth="1"/>
    <col min="1028" max="1043" width="10.125" style="101" customWidth="1"/>
    <col min="1044" max="1280" width="9" style="101"/>
    <col min="1281" max="1281" width="1.875" style="101" customWidth="1"/>
    <col min="1282" max="1282" width="2" style="101" customWidth="1"/>
    <col min="1283" max="1283" width="27.5" style="101" bestFit="1" customWidth="1"/>
    <col min="1284" max="1299" width="10.125" style="101" customWidth="1"/>
    <col min="1300" max="1536" width="9" style="101"/>
    <col min="1537" max="1537" width="1.875" style="101" customWidth="1"/>
    <col min="1538" max="1538" width="2" style="101" customWidth="1"/>
    <col min="1539" max="1539" width="27.5" style="101" bestFit="1" customWidth="1"/>
    <col min="1540" max="1555" width="10.125" style="101" customWidth="1"/>
    <col min="1556" max="1792" width="9" style="101"/>
    <col min="1793" max="1793" width="1.875" style="101" customWidth="1"/>
    <col min="1794" max="1794" width="2" style="101" customWidth="1"/>
    <col min="1795" max="1795" width="27.5" style="101" bestFit="1" customWidth="1"/>
    <col min="1796" max="1811" width="10.125" style="101" customWidth="1"/>
    <col min="1812" max="2048" width="9" style="101"/>
    <col min="2049" max="2049" width="1.875" style="101" customWidth="1"/>
    <col min="2050" max="2050" width="2" style="101" customWidth="1"/>
    <col min="2051" max="2051" width="27.5" style="101" bestFit="1" customWidth="1"/>
    <col min="2052" max="2067" width="10.125" style="101" customWidth="1"/>
    <col min="2068" max="2304" width="9" style="101"/>
    <col min="2305" max="2305" width="1.875" style="101" customWidth="1"/>
    <col min="2306" max="2306" width="2" style="101" customWidth="1"/>
    <col min="2307" max="2307" width="27.5" style="101" bestFit="1" customWidth="1"/>
    <col min="2308" max="2323" width="10.125" style="101" customWidth="1"/>
    <col min="2324" max="2560" width="9" style="101"/>
    <col min="2561" max="2561" width="1.875" style="101" customWidth="1"/>
    <col min="2562" max="2562" width="2" style="101" customWidth="1"/>
    <col min="2563" max="2563" width="27.5" style="101" bestFit="1" customWidth="1"/>
    <col min="2564" max="2579" width="10.125" style="101" customWidth="1"/>
    <col min="2580" max="2816" width="9" style="101"/>
    <col min="2817" max="2817" width="1.875" style="101" customWidth="1"/>
    <col min="2818" max="2818" width="2" style="101" customWidth="1"/>
    <col min="2819" max="2819" width="27.5" style="101" bestFit="1" customWidth="1"/>
    <col min="2820" max="2835" width="10.125" style="101" customWidth="1"/>
    <col min="2836" max="3072" width="9" style="101"/>
    <col min="3073" max="3073" width="1.875" style="101" customWidth="1"/>
    <col min="3074" max="3074" width="2" style="101" customWidth="1"/>
    <col min="3075" max="3075" width="27.5" style="101" bestFit="1" customWidth="1"/>
    <col min="3076" max="3091" width="10.125" style="101" customWidth="1"/>
    <col min="3092" max="3328" width="9" style="101"/>
    <col min="3329" max="3329" width="1.875" style="101" customWidth="1"/>
    <col min="3330" max="3330" width="2" style="101" customWidth="1"/>
    <col min="3331" max="3331" width="27.5" style="101" bestFit="1" customWidth="1"/>
    <col min="3332" max="3347" width="10.125" style="101" customWidth="1"/>
    <col min="3348" max="3584" width="9" style="101"/>
    <col min="3585" max="3585" width="1.875" style="101" customWidth="1"/>
    <col min="3586" max="3586" width="2" style="101" customWidth="1"/>
    <col min="3587" max="3587" width="27.5" style="101" bestFit="1" customWidth="1"/>
    <col min="3588" max="3603" width="10.125" style="101" customWidth="1"/>
    <col min="3604" max="3840" width="9" style="101"/>
    <col min="3841" max="3841" width="1.875" style="101" customWidth="1"/>
    <col min="3842" max="3842" width="2" style="101" customWidth="1"/>
    <col min="3843" max="3843" width="27.5" style="101" bestFit="1" customWidth="1"/>
    <col min="3844" max="3859" width="10.125" style="101" customWidth="1"/>
    <col min="3860" max="4096" width="9" style="101"/>
    <col min="4097" max="4097" width="1.875" style="101" customWidth="1"/>
    <col min="4098" max="4098" width="2" style="101" customWidth="1"/>
    <col min="4099" max="4099" width="27.5" style="101" bestFit="1" customWidth="1"/>
    <col min="4100" max="4115" width="10.125" style="101" customWidth="1"/>
    <col min="4116" max="4352" width="9" style="101"/>
    <col min="4353" max="4353" width="1.875" style="101" customWidth="1"/>
    <col min="4354" max="4354" width="2" style="101" customWidth="1"/>
    <col min="4355" max="4355" width="27.5" style="101" bestFit="1" customWidth="1"/>
    <col min="4356" max="4371" width="10.125" style="101" customWidth="1"/>
    <col min="4372" max="4608" width="9" style="101"/>
    <col min="4609" max="4609" width="1.875" style="101" customWidth="1"/>
    <col min="4610" max="4610" width="2" style="101" customWidth="1"/>
    <col min="4611" max="4611" width="27.5" style="101" bestFit="1" customWidth="1"/>
    <col min="4612" max="4627" width="10.125" style="101" customWidth="1"/>
    <col min="4628" max="4864" width="9" style="101"/>
    <col min="4865" max="4865" width="1.875" style="101" customWidth="1"/>
    <col min="4866" max="4866" width="2" style="101" customWidth="1"/>
    <col min="4867" max="4867" width="27.5" style="101" bestFit="1" customWidth="1"/>
    <col min="4868" max="4883" width="10.125" style="101" customWidth="1"/>
    <col min="4884" max="5120" width="9" style="101"/>
    <col min="5121" max="5121" width="1.875" style="101" customWidth="1"/>
    <col min="5122" max="5122" width="2" style="101" customWidth="1"/>
    <col min="5123" max="5123" width="27.5" style="101" bestFit="1" customWidth="1"/>
    <col min="5124" max="5139" width="10.125" style="101" customWidth="1"/>
    <col min="5140" max="5376" width="9" style="101"/>
    <col min="5377" max="5377" width="1.875" style="101" customWidth="1"/>
    <col min="5378" max="5378" width="2" style="101" customWidth="1"/>
    <col min="5379" max="5379" width="27.5" style="101" bestFit="1" customWidth="1"/>
    <col min="5380" max="5395" width="10.125" style="101" customWidth="1"/>
    <col min="5396" max="5632" width="9" style="101"/>
    <col min="5633" max="5633" width="1.875" style="101" customWidth="1"/>
    <col min="5634" max="5634" width="2" style="101" customWidth="1"/>
    <col min="5635" max="5635" width="27.5" style="101" bestFit="1" customWidth="1"/>
    <col min="5636" max="5651" width="10.125" style="101" customWidth="1"/>
    <col min="5652" max="5888" width="9" style="101"/>
    <col min="5889" max="5889" width="1.875" style="101" customWidth="1"/>
    <col min="5890" max="5890" width="2" style="101" customWidth="1"/>
    <col min="5891" max="5891" width="27.5" style="101" bestFit="1" customWidth="1"/>
    <col min="5892" max="5907" width="10.125" style="101" customWidth="1"/>
    <col min="5908" max="6144" width="9" style="101"/>
    <col min="6145" max="6145" width="1.875" style="101" customWidth="1"/>
    <col min="6146" max="6146" width="2" style="101" customWidth="1"/>
    <col min="6147" max="6147" width="27.5" style="101" bestFit="1" customWidth="1"/>
    <col min="6148" max="6163" width="10.125" style="101" customWidth="1"/>
    <col min="6164" max="6400" width="9" style="101"/>
    <col min="6401" max="6401" width="1.875" style="101" customWidth="1"/>
    <col min="6402" max="6402" width="2" style="101" customWidth="1"/>
    <col min="6403" max="6403" width="27.5" style="101" bestFit="1" customWidth="1"/>
    <col min="6404" max="6419" width="10.125" style="101" customWidth="1"/>
    <col min="6420" max="6656" width="9" style="101"/>
    <col min="6657" max="6657" width="1.875" style="101" customWidth="1"/>
    <col min="6658" max="6658" width="2" style="101" customWidth="1"/>
    <col min="6659" max="6659" width="27.5" style="101" bestFit="1" customWidth="1"/>
    <col min="6660" max="6675" width="10.125" style="101" customWidth="1"/>
    <col min="6676" max="6912" width="9" style="101"/>
    <col min="6913" max="6913" width="1.875" style="101" customWidth="1"/>
    <col min="6914" max="6914" width="2" style="101" customWidth="1"/>
    <col min="6915" max="6915" width="27.5" style="101" bestFit="1" customWidth="1"/>
    <col min="6916" max="6931" width="10.125" style="101" customWidth="1"/>
    <col min="6932" max="7168" width="9" style="101"/>
    <col min="7169" max="7169" width="1.875" style="101" customWidth="1"/>
    <col min="7170" max="7170" width="2" style="101" customWidth="1"/>
    <col min="7171" max="7171" width="27.5" style="101" bestFit="1" customWidth="1"/>
    <col min="7172" max="7187" width="10.125" style="101" customWidth="1"/>
    <col min="7188" max="7424" width="9" style="101"/>
    <col min="7425" max="7425" width="1.875" style="101" customWidth="1"/>
    <col min="7426" max="7426" width="2" style="101" customWidth="1"/>
    <col min="7427" max="7427" width="27.5" style="101" bestFit="1" customWidth="1"/>
    <col min="7428" max="7443" width="10.125" style="101" customWidth="1"/>
    <col min="7444" max="7680" width="9" style="101"/>
    <col min="7681" max="7681" width="1.875" style="101" customWidth="1"/>
    <col min="7682" max="7682" width="2" style="101" customWidth="1"/>
    <col min="7683" max="7683" width="27.5" style="101" bestFit="1" customWidth="1"/>
    <col min="7684" max="7699" width="10.125" style="101" customWidth="1"/>
    <col min="7700" max="7936" width="9" style="101"/>
    <col min="7937" max="7937" width="1.875" style="101" customWidth="1"/>
    <col min="7938" max="7938" width="2" style="101" customWidth="1"/>
    <col min="7939" max="7939" width="27.5" style="101" bestFit="1" customWidth="1"/>
    <col min="7940" max="7955" width="10.125" style="101" customWidth="1"/>
    <col min="7956" max="8192" width="9" style="101"/>
    <col min="8193" max="8193" width="1.875" style="101" customWidth="1"/>
    <col min="8194" max="8194" width="2" style="101" customWidth="1"/>
    <col min="8195" max="8195" width="27.5" style="101" bestFit="1" customWidth="1"/>
    <col min="8196" max="8211" width="10.125" style="101" customWidth="1"/>
    <col min="8212" max="8448" width="9" style="101"/>
    <col min="8449" max="8449" width="1.875" style="101" customWidth="1"/>
    <col min="8450" max="8450" width="2" style="101" customWidth="1"/>
    <col min="8451" max="8451" width="27.5" style="101" bestFit="1" customWidth="1"/>
    <col min="8452" max="8467" width="10.125" style="101" customWidth="1"/>
    <col min="8468" max="8704" width="9" style="101"/>
    <col min="8705" max="8705" width="1.875" style="101" customWidth="1"/>
    <col min="8706" max="8706" width="2" style="101" customWidth="1"/>
    <col min="8707" max="8707" width="27.5" style="101" bestFit="1" customWidth="1"/>
    <col min="8708" max="8723" width="10.125" style="101" customWidth="1"/>
    <col min="8724" max="8960" width="9" style="101"/>
    <col min="8961" max="8961" width="1.875" style="101" customWidth="1"/>
    <col min="8962" max="8962" width="2" style="101" customWidth="1"/>
    <col min="8963" max="8963" width="27.5" style="101" bestFit="1" customWidth="1"/>
    <col min="8964" max="8979" width="10.125" style="101" customWidth="1"/>
    <col min="8980" max="9216" width="9" style="101"/>
    <col min="9217" max="9217" width="1.875" style="101" customWidth="1"/>
    <col min="9218" max="9218" width="2" style="101" customWidth="1"/>
    <col min="9219" max="9219" width="27.5" style="101" bestFit="1" customWidth="1"/>
    <col min="9220" max="9235" width="10.125" style="101" customWidth="1"/>
    <col min="9236" max="9472" width="9" style="101"/>
    <col min="9473" max="9473" width="1.875" style="101" customWidth="1"/>
    <col min="9474" max="9474" width="2" style="101" customWidth="1"/>
    <col min="9475" max="9475" width="27.5" style="101" bestFit="1" customWidth="1"/>
    <col min="9476" max="9491" width="10.125" style="101" customWidth="1"/>
    <col min="9492" max="9728" width="9" style="101"/>
    <col min="9729" max="9729" width="1.875" style="101" customWidth="1"/>
    <col min="9730" max="9730" width="2" style="101" customWidth="1"/>
    <col min="9731" max="9731" width="27.5" style="101" bestFit="1" customWidth="1"/>
    <col min="9732" max="9747" width="10.125" style="101" customWidth="1"/>
    <col min="9748" max="9984" width="9" style="101"/>
    <col min="9985" max="9985" width="1.875" style="101" customWidth="1"/>
    <col min="9986" max="9986" width="2" style="101" customWidth="1"/>
    <col min="9987" max="9987" width="27.5" style="101" bestFit="1" customWidth="1"/>
    <col min="9988" max="10003" width="10.125" style="101" customWidth="1"/>
    <col min="10004" max="10240" width="9" style="101"/>
    <col min="10241" max="10241" width="1.875" style="101" customWidth="1"/>
    <col min="10242" max="10242" width="2" style="101" customWidth="1"/>
    <col min="10243" max="10243" width="27.5" style="101" bestFit="1" customWidth="1"/>
    <col min="10244" max="10259" width="10.125" style="101" customWidth="1"/>
    <col min="10260" max="10496" width="9" style="101"/>
    <col min="10497" max="10497" width="1.875" style="101" customWidth="1"/>
    <col min="10498" max="10498" width="2" style="101" customWidth="1"/>
    <col min="10499" max="10499" width="27.5" style="101" bestFit="1" customWidth="1"/>
    <col min="10500" max="10515" width="10.125" style="101" customWidth="1"/>
    <col min="10516" max="10752" width="9" style="101"/>
    <col min="10753" max="10753" width="1.875" style="101" customWidth="1"/>
    <col min="10754" max="10754" width="2" style="101" customWidth="1"/>
    <col min="10755" max="10755" width="27.5" style="101" bestFit="1" customWidth="1"/>
    <col min="10756" max="10771" width="10.125" style="101" customWidth="1"/>
    <col min="10772" max="11008" width="9" style="101"/>
    <col min="11009" max="11009" width="1.875" style="101" customWidth="1"/>
    <col min="11010" max="11010" width="2" style="101" customWidth="1"/>
    <col min="11011" max="11011" width="27.5" style="101" bestFit="1" customWidth="1"/>
    <col min="11012" max="11027" width="10.125" style="101" customWidth="1"/>
    <col min="11028" max="11264" width="9" style="101"/>
    <col min="11265" max="11265" width="1.875" style="101" customWidth="1"/>
    <col min="11266" max="11266" width="2" style="101" customWidth="1"/>
    <col min="11267" max="11267" width="27.5" style="101" bestFit="1" customWidth="1"/>
    <col min="11268" max="11283" width="10.125" style="101" customWidth="1"/>
    <col min="11284" max="11520" width="9" style="101"/>
    <col min="11521" max="11521" width="1.875" style="101" customWidth="1"/>
    <col min="11522" max="11522" width="2" style="101" customWidth="1"/>
    <col min="11523" max="11523" width="27.5" style="101" bestFit="1" customWidth="1"/>
    <col min="11524" max="11539" width="10.125" style="101" customWidth="1"/>
    <col min="11540" max="11776" width="9" style="101"/>
    <col min="11777" max="11777" width="1.875" style="101" customWidth="1"/>
    <col min="11778" max="11778" width="2" style="101" customWidth="1"/>
    <col min="11779" max="11779" width="27.5" style="101" bestFit="1" customWidth="1"/>
    <col min="11780" max="11795" width="10.125" style="101" customWidth="1"/>
    <col min="11796" max="12032" width="9" style="101"/>
    <col min="12033" max="12033" width="1.875" style="101" customWidth="1"/>
    <col min="12034" max="12034" width="2" style="101" customWidth="1"/>
    <col min="12035" max="12035" width="27.5" style="101" bestFit="1" customWidth="1"/>
    <col min="12036" max="12051" width="10.125" style="101" customWidth="1"/>
    <col min="12052" max="12288" width="9" style="101"/>
    <col min="12289" max="12289" width="1.875" style="101" customWidth="1"/>
    <col min="12290" max="12290" width="2" style="101" customWidth="1"/>
    <col min="12291" max="12291" width="27.5" style="101" bestFit="1" customWidth="1"/>
    <col min="12292" max="12307" width="10.125" style="101" customWidth="1"/>
    <col min="12308" max="12544" width="9" style="101"/>
    <col min="12545" max="12545" width="1.875" style="101" customWidth="1"/>
    <col min="12546" max="12546" width="2" style="101" customWidth="1"/>
    <col min="12547" max="12547" width="27.5" style="101" bestFit="1" customWidth="1"/>
    <col min="12548" max="12563" width="10.125" style="101" customWidth="1"/>
    <col min="12564" max="12800" width="9" style="101"/>
    <col min="12801" max="12801" width="1.875" style="101" customWidth="1"/>
    <col min="12802" max="12802" width="2" style="101" customWidth="1"/>
    <col min="12803" max="12803" width="27.5" style="101" bestFit="1" customWidth="1"/>
    <col min="12804" max="12819" width="10.125" style="101" customWidth="1"/>
    <col min="12820" max="13056" width="9" style="101"/>
    <col min="13057" max="13057" width="1.875" style="101" customWidth="1"/>
    <col min="13058" max="13058" width="2" style="101" customWidth="1"/>
    <col min="13059" max="13059" width="27.5" style="101" bestFit="1" customWidth="1"/>
    <col min="13060" max="13075" width="10.125" style="101" customWidth="1"/>
    <col min="13076" max="13312" width="9" style="101"/>
    <col min="13313" max="13313" width="1.875" style="101" customWidth="1"/>
    <col min="13314" max="13314" width="2" style="101" customWidth="1"/>
    <col min="13315" max="13315" width="27.5" style="101" bestFit="1" customWidth="1"/>
    <col min="13316" max="13331" width="10.125" style="101" customWidth="1"/>
    <col min="13332" max="13568" width="9" style="101"/>
    <col min="13569" max="13569" width="1.875" style="101" customWidth="1"/>
    <col min="13570" max="13570" width="2" style="101" customWidth="1"/>
    <col min="13571" max="13571" width="27.5" style="101" bestFit="1" customWidth="1"/>
    <col min="13572" max="13587" width="10.125" style="101" customWidth="1"/>
    <col min="13588" max="13824" width="9" style="101"/>
    <col min="13825" max="13825" width="1.875" style="101" customWidth="1"/>
    <col min="13826" max="13826" width="2" style="101" customWidth="1"/>
    <col min="13827" max="13827" width="27.5" style="101" bestFit="1" customWidth="1"/>
    <col min="13828" max="13843" width="10.125" style="101" customWidth="1"/>
    <col min="13844" max="14080" width="9" style="101"/>
    <col min="14081" max="14081" width="1.875" style="101" customWidth="1"/>
    <col min="14082" max="14082" width="2" style="101" customWidth="1"/>
    <col min="14083" max="14083" width="27.5" style="101" bestFit="1" customWidth="1"/>
    <col min="14084" max="14099" width="10.125" style="101" customWidth="1"/>
    <col min="14100" max="14336" width="9" style="101"/>
    <col min="14337" max="14337" width="1.875" style="101" customWidth="1"/>
    <col min="14338" max="14338" width="2" style="101" customWidth="1"/>
    <col min="14339" max="14339" width="27.5" style="101" bestFit="1" customWidth="1"/>
    <col min="14340" max="14355" width="10.125" style="101" customWidth="1"/>
    <col min="14356" max="14592" width="9" style="101"/>
    <col min="14593" max="14593" width="1.875" style="101" customWidth="1"/>
    <col min="14594" max="14594" width="2" style="101" customWidth="1"/>
    <col min="14595" max="14595" width="27.5" style="101" bestFit="1" customWidth="1"/>
    <col min="14596" max="14611" width="10.125" style="101" customWidth="1"/>
    <col min="14612" max="14848" width="9" style="101"/>
    <col min="14849" max="14849" width="1.875" style="101" customWidth="1"/>
    <col min="14850" max="14850" width="2" style="101" customWidth="1"/>
    <col min="14851" max="14851" width="27.5" style="101" bestFit="1" customWidth="1"/>
    <col min="14852" max="14867" width="10.125" style="101" customWidth="1"/>
    <col min="14868" max="15104" width="9" style="101"/>
    <col min="15105" max="15105" width="1.875" style="101" customWidth="1"/>
    <col min="15106" max="15106" width="2" style="101" customWidth="1"/>
    <col min="15107" max="15107" width="27.5" style="101" bestFit="1" customWidth="1"/>
    <col min="15108" max="15123" width="10.125" style="101" customWidth="1"/>
    <col min="15124" max="15360" width="9" style="101"/>
    <col min="15361" max="15361" width="1.875" style="101" customWidth="1"/>
    <col min="15362" max="15362" width="2" style="101" customWidth="1"/>
    <col min="15363" max="15363" width="27.5" style="101" bestFit="1" customWidth="1"/>
    <col min="15364" max="15379" width="10.125" style="101" customWidth="1"/>
    <col min="15380" max="15616" width="9" style="101"/>
    <col min="15617" max="15617" width="1.875" style="101" customWidth="1"/>
    <col min="15618" max="15618" width="2" style="101" customWidth="1"/>
    <col min="15619" max="15619" width="27.5" style="101" bestFit="1" customWidth="1"/>
    <col min="15620" max="15635" width="10.125" style="101" customWidth="1"/>
    <col min="15636" max="15872" width="9" style="101"/>
    <col min="15873" max="15873" width="1.875" style="101" customWidth="1"/>
    <col min="15874" max="15874" width="2" style="101" customWidth="1"/>
    <col min="15875" max="15875" width="27.5" style="101" bestFit="1" customWidth="1"/>
    <col min="15876" max="15891" width="10.125" style="101" customWidth="1"/>
    <col min="15892" max="16128" width="9" style="101"/>
    <col min="16129" max="16129" width="1.875" style="101" customWidth="1"/>
    <col min="16130" max="16130" width="2" style="101" customWidth="1"/>
    <col min="16131" max="16131" width="27.5" style="101" bestFit="1" customWidth="1"/>
    <col min="16132" max="16147" width="10.125" style="101" customWidth="1"/>
    <col min="16148" max="16384" width="9" style="101"/>
  </cols>
  <sheetData>
    <row r="1" spans="1:19" ht="13.5" x14ac:dyDescent="0.15">
      <c r="S1" s="2" t="s">
        <v>429</v>
      </c>
    </row>
    <row r="2" spans="1:19" ht="13.5" x14ac:dyDescent="0.15">
      <c r="A2" s="3" t="s">
        <v>0</v>
      </c>
    </row>
    <row r="4" spans="1:19" ht="12.75" thickBot="1" x14ac:dyDescent="0.2">
      <c r="A4" s="1" t="s">
        <v>1</v>
      </c>
      <c r="D4" s="4"/>
      <c r="E4" s="4" t="s">
        <v>2</v>
      </c>
      <c r="F4" s="4" t="s">
        <v>3</v>
      </c>
      <c r="G4" s="4" t="s">
        <v>4</v>
      </c>
      <c r="H4" s="4" t="s">
        <v>5</v>
      </c>
      <c r="I4" s="4" t="s">
        <v>6</v>
      </c>
      <c r="J4" s="4" t="s">
        <v>7</v>
      </c>
      <c r="K4" s="4" t="s">
        <v>8</v>
      </c>
      <c r="L4" s="4" t="s">
        <v>9</v>
      </c>
      <c r="M4" s="4" t="s">
        <v>10</v>
      </c>
      <c r="N4" s="4" t="s">
        <v>11</v>
      </c>
      <c r="O4" s="4" t="s">
        <v>12</v>
      </c>
      <c r="P4" s="4" t="s">
        <v>13</v>
      </c>
      <c r="Q4" s="4" t="s">
        <v>14</v>
      </c>
      <c r="S4" s="4" t="s">
        <v>15</v>
      </c>
    </row>
    <row r="5" spans="1:19" x14ac:dyDescent="0.15">
      <c r="A5" s="5"/>
      <c r="B5" s="6"/>
      <c r="C5" s="7" t="s">
        <v>16</v>
      </c>
      <c r="D5" s="8" t="s">
        <v>17</v>
      </c>
      <c r="E5" s="9" t="s">
        <v>18</v>
      </c>
      <c r="F5" s="9" t="s">
        <v>19</v>
      </c>
      <c r="G5" s="9" t="s">
        <v>20</v>
      </c>
      <c r="H5" s="9" t="s">
        <v>21</v>
      </c>
      <c r="I5" s="9" t="s">
        <v>22</v>
      </c>
      <c r="J5" s="9" t="s">
        <v>23</v>
      </c>
      <c r="K5" s="9" t="s">
        <v>24</v>
      </c>
      <c r="L5" s="9" t="s">
        <v>25</v>
      </c>
      <c r="M5" s="9" t="s">
        <v>26</v>
      </c>
      <c r="N5" s="9" t="s">
        <v>27</v>
      </c>
      <c r="O5" s="9" t="s">
        <v>74</v>
      </c>
      <c r="P5" s="9" t="s">
        <v>75</v>
      </c>
      <c r="Q5" s="9" t="s">
        <v>284</v>
      </c>
      <c r="R5" s="10" t="s">
        <v>285</v>
      </c>
      <c r="S5" s="11" t="s">
        <v>28</v>
      </c>
    </row>
    <row r="6" spans="1:19" ht="12.75" thickBot="1" x14ac:dyDescent="0.2">
      <c r="A6" s="834" t="s">
        <v>29</v>
      </c>
      <c r="B6" s="835"/>
      <c r="C6" s="12"/>
      <c r="D6" s="13"/>
      <c r="E6" s="14"/>
      <c r="F6" s="14"/>
      <c r="G6" s="14"/>
      <c r="H6" s="14"/>
      <c r="I6" s="14"/>
      <c r="J6" s="14"/>
      <c r="K6" s="14"/>
      <c r="L6" s="14"/>
      <c r="M6" s="14"/>
      <c r="N6" s="14"/>
      <c r="O6" s="14"/>
      <c r="P6" s="14"/>
      <c r="Q6" s="15"/>
      <c r="R6" s="16"/>
      <c r="S6" s="12"/>
    </row>
    <row r="7" spans="1:19" ht="12.75" thickTop="1" x14ac:dyDescent="0.15">
      <c r="A7" s="17"/>
      <c r="B7" s="18" t="s">
        <v>30</v>
      </c>
      <c r="C7" s="19"/>
      <c r="D7" s="20"/>
      <c r="E7" s="21"/>
      <c r="F7" s="21"/>
      <c r="G7" s="21"/>
      <c r="H7" s="21"/>
      <c r="I7" s="21"/>
      <c r="J7" s="21"/>
      <c r="K7" s="21"/>
      <c r="L7" s="21"/>
      <c r="M7" s="21"/>
      <c r="N7" s="21"/>
      <c r="O7" s="21"/>
      <c r="P7" s="21"/>
      <c r="Q7" s="22"/>
      <c r="R7" s="23"/>
      <c r="S7" s="19"/>
    </row>
    <row r="8" spans="1:19" x14ac:dyDescent="0.15">
      <c r="A8" s="24"/>
      <c r="B8" s="25"/>
      <c r="C8" s="26" t="s">
        <v>31</v>
      </c>
      <c r="D8" s="27"/>
      <c r="E8" s="28"/>
      <c r="F8" s="28"/>
      <c r="G8" s="28"/>
      <c r="H8" s="28"/>
      <c r="I8" s="28"/>
      <c r="J8" s="28"/>
      <c r="K8" s="28"/>
      <c r="L8" s="28"/>
      <c r="M8" s="28"/>
      <c r="N8" s="28"/>
      <c r="O8" s="28"/>
      <c r="P8" s="28"/>
      <c r="Q8" s="29"/>
      <c r="R8" s="26"/>
      <c r="S8" s="30"/>
    </row>
    <row r="9" spans="1:19" x14ac:dyDescent="0.15">
      <c r="A9" s="24"/>
      <c r="B9" s="25"/>
      <c r="C9" s="31" t="s">
        <v>32</v>
      </c>
      <c r="D9" s="32"/>
      <c r="E9" s="33"/>
      <c r="F9" s="33"/>
      <c r="G9" s="33"/>
      <c r="H9" s="33"/>
      <c r="I9" s="33"/>
      <c r="J9" s="33"/>
      <c r="K9" s="33"/>
      <c r="L9" s="33"/>
      <c r="M9" s="33"/>
      <c r="N9" s="33"/>
      <c r="O9" s="33"/>
      <c r="P9" s="33"/>
      <c r="Q9" s="34"/>
      <c r="R9" s="35"/>
      <c r="S9" s="36"/>
    </row>
    <row r="10" spans="1:19" x14ac:dyDescent="0.15">
      <c r="A10" s="24"/>
      <c r="B10" s="25"/>
      <c r="C10" s="31" t="s">
        <v>33</v>
      </c>
      <c r="D10" s="32"/>
      <c r="E10" s="33"/>
      <c r="F10" s="33"/>
      <c r="G10" s="33"/>
      <c r="H10" s="33"/>
      <c r="I10" s="33"/>
      <c r="J10" s="33"/>
      <c r="K10" s="33"/>
      <c r="L10" s="33"/>
      <c r="M10" s="33"/>
      <c r="N10" s="33"/>
      <c r="O10" s="33"/>
      <c r="P10" s="33"/>
      <c r="Q10" s="34"/>
      <c r="R10" s="35"/>
      <c r="S10" s="36"/>
    </row>
    <row r="11" spans="1:19" x14ac:dyDescent="0.15">
      <c r="A11" s="24"/>
      <c r="B11" s="25"/>
      <c r="C11" s="35" t="s">
        <v>34</v>
      </c>
      <c r="D11" s="32"/>
      <c r="E11" s="33"/>
      <c r="F11" s="33"/>
      <c r="G11" s="33"/>
      <c r="H11" s="33"/>
      <c r="I11" s="33"/>
      <c r="J11" s="33"/>
      <c r="K11" s="33"/>
      <c r="L11" s="33"/>
      <c r="M11" s="33"/>
      <c r="N11" s="33"/>
      <c r="O11" s="33"/>
      <c r="P11" s="33"/>
      <c r="Q11" s="34"/>
      <c r="R11" s="35"/>
      <c r="S11" s="36"/>
    </row>
    <row r="12" spans="1:19" x14ac:dyDescent="0.15">
      <c r="A12" s="24"/>
      <c r="B12" s="25"/>
      <c r="C12" s="35" t="s">
        <v>35</v>
      </c>
      <c r="D12" s="32"/>
      <c r="E12" s="33"/>
      <c r="F12" s="33"/>
      <c r="G12" s="33"/>
      <c r="H12" s="33"/>
      <c r="I12" s="33"/>
      <c r="J12" s="33"/>
      <c r="K12" s="33"/>
      <c r="L12" s="33"/>
      <c r="M12" s="33"/>
      <c r="N12" s="33"/>
      <c r="O12" s="33"/>
      <c r="P12" s="33"/>
      <c r="Q12" s="34"/>
      <c r="R12" s="35"/>
      <c r="S12" s="36"/>
    </row>
    <row r="13" spans="1:19" x14ac:dyDescent="0.15">
      <c r="A13" s="37"/>
      <c r="B13" s="25"/>
      <c r="C13" s="38" t="s">
        <v>36</v>
      </c>
      <c r="D13" s="39"/>
      <c r="E13" s="40"/>
      <c r="F13" s="40"/>
      <c r="G13" s="40"/>
      <c r="H13" s="40"/>
      <c r="I13" s="40"/>
      <c r="J13" s="40"/>
      <c r="K13" s="40"/>
      <c r="L13" s="40"/>
      <c r="M13" s="40"/>
      <c r="N13" s="40"/>
      <c r="O13" s="40"/>
      <c r="P13" s="40"/>
      <c r="Q13" s="41"/>
      <c r="R13" s="38"/>
      <c r="S13" s="42"/>
    </row>
    <row r="14" spans="1:19" x14ac:dyDescent="0.15">
      <c r="A14" s="24"/>
      <c r="B14" s="43" t="s">
        <v>37</v>
      </c>
      <c r="C14" s="44"/>
      <c r="D14" s="45"/>
      <c r="E14" s="46"/>
      <c r="F14" s="46"/>
      <c r="G14" s="46"/>
      <c r="H14" s="46"/>
      <c r="I14" s="46"/>
      <c r="J14" s="46"/>
      <c r="K14" s="46"/>
      <c r="L14" s="46"/>
      <c r="M14" s="46"/>
      <c r="N14" s="46"/>
      <c r="O14" s="46"/>
      <c r="P14" s="46"/>
      <c r="Q14" s="47"/>
      <c r="R14" s="48"/>
      <c r="S14" s="44"/>
    </row>
    <row r="15" spans="1:19" x14ac:dyDescent="0.15">
      <c r="A15" s="24"/>
      <c r="B15" s="25"/>
      <c r="C15" s="26" t="s">
        <v>38</v>
      </c>
      <c r="D15" s="27"/>
      <c r="E15" s="28"/>
      <c r="F15" s="28"/>
      <c r="G15" s="28"/>
      <c r="H15" s="28"/>
      <c r="I15" s="28"/>
      <c r="J15" s="28"/>
      <c r="K15" s="28"/>
      <c r="L15" s="28"/>
      <c r="M15" s="28"/>
      <c r="N15" s="28"/>
      <c r="O15" s="28"/>
      <c r="P15" s="28"/>
      <c r="Q15" s="29"/>
      <c r="R15" s="26"/>
      <c r="S15" s="30"/>
    </row>
    <row r="16" spans="1:19" x14ac:dyDescent="0.15">
      <c r="A16" s="24"/>
      <c r="B16" s="25"/>
      <c r="C16" s="38" t="s">
        <v>39</v>
      </c>
      <c r="D16" s="39"/>
      <c r="E16" s="40"/>
      <c r="F16" s="40"/>
      <c r="G16" s="40"/>
      <c r="H16" s="40"/>
      <c r="I16" s="40"/>
      <c r="J16" s="40"/>
      <c r="K16" s="40"/>
      <c r="L16" s="40"/>
      <c r="M16" s="40"/>
      <c r="N16" s="40"/>
      <c r="O16" s="40"/>
      <c r="P16" s="40"/>
      <c r="Q16" s="41"/>
      <c r="R16" s="38"/>
      <c r="S16" s="42"/>
    </row>
    <row r="17" spans="1:19" x14ac:dyDescent="0.15">
      <c r="A17" s="24"/>
      <c r="B17" s="25"/>
      <c r="C17" s="38" t="s">
        <v>40</v>
      </c>
      <c r="D17" s="39"/>
      <c r="E17" s="40"/>
      <c r="F17" s="40"/>
      <c r="G17" s="40"/>
      <c r="H17" s="40"/>
      <c r="I17" s="40"/>
      <c r="J17" s="40"/>
      <c r="K17" s="40"/>
      <c r="L17" s="40"/>
      <c r="M17" s="40"/>
      <c r="N17" s="40"/>
      <c r="O17" s="40"/>
      <c r="P17" s="40"/>
      <c r="Q17" s="41"/>
      <c r="R17" s="38"/>
      <c r="S17" s="42"/>
    </row>
    <row r="18" spans="1:19" x14ac:dyDescent="0.15">
      <c r="A18" s="37"/>
      <c r="B18" s="25"/>
      <c r="C18" s="38" t="s">
        <v>41</v>
      </c>
      <c r="D18" s="39"/>
      <c r="E18" s="40"/>
      <c r="F18" s="40"/>
      <c r="G18" s="40"/>
      <c r="H18" s="40"/>
      <c r="I18" s="40"/>
      <c r="J18" s="40"/>
      <c r="K18" s="40"/>
      <c r="L18" s="40"/>
      <c r="M18" s="40"/>
      <c r="N18" s="40"/>
      <c r="O18" s="40"/>
      <c r="P18" s="40"/>
      <c r="Q18" s="41"/>
      <c r="R18" s="38"/>
      <c r="S18" s="42"/>
    </row>
    <row r="19" spans="1:19" x14ac:dyDescent="0.15">
      <c r="A19" s="49"/>
      <c r="B19" s="46" t="s">
        <v>42</v>
      </c>
      <c r="C19" s="48"/>
      <c r="D19" s="45"/>
      <c r="E19" s="50"/>
      <c r="F19" s="50"/>
      <c r="G19" s="50"/>
      <c r="H19" s="50"/>
      <c r="I19" s="50"/>
      <c r="J19" s="50"/>
      <c r="K19" s="50"/>
      <c r="L19" s="50"/>
      <c r="M19" s="50"/>
      <c r="N19" s="50"/>
      <c r="O19" s="50"/>
      <c r="P19" s="50"/>
      <c r="Q19" s="51"/>
      <c r="R19" s="48"/>
      <c r="S19" s="44"/>
    </row>
    <row r="20" spans="1:19" x14ac:dyDescent="0.15">
      <c r="A20" s="49"/>
      <c r="B20" s="47" t="s">
        <v>43</v>
      </c>
      <c r="C20" s="44"/>
      <c r="D20" s="45"/>
      <c r="E20" s="46"/>
      <c r="F20" s="46"/>
      <c r="G20" s="46"/>
      <c r="H20" s="46"/>
      <c r="I20" s="46"/>
      <c r="J20" s="46"/>
      <c r="K20" s="46"/>
      <c r="L20" s="46"/>
      <c r="M20" s="46"/>
      <c r="N20" s="46"/>
      <c r="O20" s="46"/>
      <c r="P20" s="46"/>
      <c r="Q20" s="47"/>
      <c r="R20" s="48"/>
      <c r="S20" s="44"/>
    </row>
    <row r="21" spans="1:19" ht="12.75" thickBot="1" x14ac:dyDescent="0.2">
      <c r="A21" s="52"/>
      <c r="B21" s="53" t="s">
        <v>44</v>
      </c>
      <c r="C21" s="54"/>
      <c r="D21" s="55"/>
      <c r="E21" s="56"/>
      <c r="F21" s="56"/>
      <c r="G21" s="56"/>
      <c r="H21" s="56"/>
      <c r="I21" s="56"/>
      <c r="J21" s="56"/>
      <c r="K21" s="56"/>
      <c r="L21" s="56"/>
      <c r="M21" s="56"/>
      <c r="N21" s="56"/>
      <c r="O21" s="56"/>
      <c r="P21" s="56"/>
      <c r="Q21" s="57"/>
      <c r="R21" s="54"/>
      <c r="S21" s="58"/>
    </row>
    <row r="22" spans="1:19" x14ac:dyDescent="0.15">
      <c r="A22" s="59"/>
      <c r="B22" s="60"/>
      <c r="C22" s="60"/>
      <c r="D22" s="60"/>
      <c r="E22" s="60"/>
      <c r="F22" s="60"/>
      <c r="G22" s="60"/>
      <c r="H22" s="60"/>
      <c r="I22" s="60"/>
      <c r="J22" s="60"/>
      <c r="K22" s="60"/>
      <c r="L22" s="60"/>
      <c r="M22" s="60"/>
      <c r="N22" s="60"/>
      <c r="O22" s="60"/>
      <c r="P22" s="60"/>
      <c r="Q22" s="60"/>
      <c r="R22" s="60"/>
      <c r="S22" s="60"/>
    </row>
    <row r="23" spans="1:19" x14ac:dyDescent="0.15">
      <c r="A23" s="59"/>
      <c r="B23" s="60"/>
      <c r="C23" s="60"/>
      <c r="D23" s="60"/>
      <c r="E23" s="60"/>
      <c r="F23" s="60"/>
      <c r="G23" s="60"/>
      <c r="H23" s="60"/>
      <c r="I23" s="60"/>
      <c r="J23" s="60"/>
      <c r="K23" s="60"/>
      <c r="L23" s="60"/>
      <c r="M23" s="60"/>
      <c r="N23" s="60"/>
      <c r="O23" s="60"/>
      <c r="P23" s="60"/>
      <c r="Q23" s="60"/>
      <c r="R23" s="60"/>
      <c r="S23" s="60"/>
    </row>
    <row r="24" spans="1:19" ht="12.75" thickBot="1" x14ac:dyDescent="0.2">
      <c r="A24" s="61" t="s">
        <v>45</v>
      </c>
      <c r="B24" s="60"/>
      <c r="C24" s="60"/>
      <c r="D24" s="4"/>
      <c r="E24" s="4" t="s">
        <v>2</v>
      </c>
      <c r="F24" s="4" t="s">
        <v>3</v>
      </c>
      <c r="G24" s="4" t="s">
        <v>4</v>
      </c>
      <c r="H24" s="4" t="s">
        <v>5</v>
      </c>
      <c r="I24" s="4" t="s">
        <v>6</v>
      </c>
      <c r="J24" s="4" t="s">
        <v>7</v>
      </c>
      <c r="K24" s="4" t="s">
        <v>8</v>
      </c>
      <c r="L24" s="4" t="s">
        <v>9</v>
      </c>
      <c r="M24" s="4" t="s">
        <v>10</v>
      </c>
      <c r="N24" s="4" t="s">
        <v>11</v>
      </c>
      <c r="O24" s="4" t="s">
        <v>12</v>
      </c>
      <c r="P24" s="4" t="s">
        <v>13</v>
      </c>
      <c r="Q24" s="4" t="s">
        <v>14</v>
      </c>
      <c r="S24" s="4" t="s">
        <v>15</v>
      </c>
    </row>
    <row r="25" spans="1:19" x14ac:dyDescent="0.15">
      <c r="A25" s="62"/>
      <c r="B25" s="63"/>
      <c r="C25" s="64" t="s">
        <v>16</v>
      </c>
      <c r="D25" s="8" t="s">
        <v>17</v>
      </c>
      <c r="E25" s="9" t="s">
        <v>18</v>
      </c>
      <c r="F25" s="9" t="s">
        <v>19</v>
      </c>
      <c r="G25" s="9" t="s">
        <v>20</v>
      </c>
      <c r="H25" s="9" t="s">
        <v>21</v>
      </c>
      <c r="I25" s="9" t="s">
        <v>22</v>
      </c>
      <c r="J25" s="9" t="s">
        <v>23</v>
      </c>
      <c r="K25" s="9" t="s">
        <v>24</v>
      </c>
      <c r="L25" s="9" t="s">
        <v>25</v>
      </c>
      <c r="M25" s="9" t="s">
        <v>26</v>
      </c>
      <c r="N25" s="9" t="s">
        <v>27</v>
      </c>
      <c r="O25" s="9" t="s">
        <v>74</v>
      </c>
      <c r="P25" s="9" t="s">
        <v>75</v>
      </c>
      <c r="Q25" s="9" t="s">
        <v>284</v>
      </c>
      <c r="R25" s="10" t="s">
        <v>285</v>
      </c>
      <c r="S25" s="11" t="s">
        <v>28</v>
      </c>
    </row>
    <row r="26" spans="1:19" ht="12.75" thickBot="1" x14ac:dyDescent="0.2">
      <c r="A26" s="65"/>
      <c r="B26" s="66" t="s">
        <v>46</v>
      </c>
      <c r="C26" s="67"/>
      <c r="D26" s="13"/>
      <c r="E26" s="14"/>
      <c r="F26" s="14"/>
      <c r="G26" s="14"/>
      <c r="H26" s="14"/>
      <c r="I26" s="14"/>
      <c r="J26" s="14"/>
      <c r="K26" s="14"/>
      <c r="L26" s="14"/>
      <c r="M26" s="14"/>
      <c r="N26" s="14"/>
      <c r="O26" s="14"/>
      <c r="P26" s="14"/>
      <c r="Q26" s="15"/>
      <c r="R26" s="16"/>
      <c r="S26" s="12"/>
    </row>
    <row r="27" spans="1:19" ht="12.75" thickTop="1" x14ac:dyDescent="0.15">
      <c r="A27" s="68"/>
      <c r="B27" s="69" t="s">
        <v>47</v>
      </c>
      <c r="C27" s="70"/>
      <c r="D27" s="71"/>
      <c r="E27" s="71"/>
      <c r="F27" s="71"/>
      <c r="G27" s="71"/>
      <c r="H27" s="71"/>
      <c r="I27" s="71"/>
      <c r="J27" s="71"/>
      <c r="K27" s="71"/>
      <c r="L27" s="71"/>
      <c r="M27" s="71"/>
      <c r="N27" s="71"/>
      <c r="O27" s="71"/>
      <c r="P27" s="71"/>
      <c r="Q27" s="69"/>
      <c r="R27" s="72"/>
      <c r="S27" s="70"/>
    </row>
    <row r="28" spans="1:19" x14ac:dyDescent="0.15">
      <c r="A28" s="68"/>
      <c r="B28" s="69"/>
      <c r="C28" s="73" t="s">
        <v>48</v>
      </c>
      <c r="D28" s="74"/>
      <c r="E28" s="75"/>
      <c r="F28" s="75"/>
      <c r="G28" s="75"/>
      <c r="H28" s="75"/>
      <c r="I28" s="75"/>
      <c r="J28" s="75"/>
      <c r="K28" s="75"/>
      <c r="L28" s="75"/>
      <c r="M28" s="75"/>
      <c r="N28" s="75"/>
      <c r="O28" s="75"/>
      <c r="P28" s="75"/>
      <c r="Q28" s="76"/>
      <c r="R28" s="73"/>
      <c r="S28" s="77"/>
    </row>
    <row r="29" spans="1:19" x14ac:dyDescent="0.15">
      <c r="A29" s="68"/>
      <c r="B29" s="69"/>
      <c r="C29" s="78" t="s">
        <v>49</v>
      </c>
      <c r="D29" s="79"/>
      <c r="E29" s="80"/>
      <c r="F29" s="80"/>
      <c r="G29" s="80"/>
      <c r="H29" s="80"/>
      <c r="I29" s="80"/>
      <c r="J29" s="80"/>
      <c r="K29" s="80"/>
      <c r="L29" s="80"/>
      <c r="M29" s="80"/>
      <c r="N29" s="80"/>
      <c r="O29" s="80"/>
      <c r="P29" s="80"/>
      <c r="Q29" s="81"/>
      <c r="R29" s="78"/>
      <c r="S29" s="82"/>
    </row>
    <row r="30" spans="1:19" x14ac:dyDescent="0.15">
      <c r="A30" s="68"/>
      <c r="B30" s="69"/>
      <c r="C30" s="78" t="s">
        <v>50</v>
      </c>
      <c r="D30" s="79"/>
      <c r="E30" s="80"/>
      <c r="F30" s="80"/>
      <c r="G30" s="80"/>
      <c r="H30" s="80"/>
      <c r="I30" s="80"/>
      <c r="J30" s="80"/>
      <c r="K30" s="80"/>
      <c r="L30" s="80"/>
      <c r="M30" s="80"/>
      <c r="N30" s="80"/>
      <c r="O30" s="80"/>
      <c r="P30" s="80"/>
      <c r="Q30" s="81"/>
      <c r="R30" s="78"/>
      <c r="S30" s="82"/>
    </row>
    <row r="31" spans="1:19" x14ac:dyDescent="0.15">
      <c r="A31" s="83"/>
      <c r="B31" s="84"/>
      <c r="C31" s="85" t="s">
        <v>41</v>
      </c>
      <c r="D31" s="86"/>
      <c r="E31" s="87"/>
      <c r="F31" s="87"/>
      <c r="G31" s="87"/>
      <c r="H31" s="87"/>
      <c r="I31" s="87"/>
      <c r="J31" s="87"/>
      <c r="K31" s="87"/>
      <c r="L31" s="87"/>
      <c r="M31" s="87"/>
      <c r="N31" s="87"/>
      <c r="O31" s="87"/>
      <c r="P31" s="87"/>
      <c r="Q31" s="88"/>
      <c r="R31" s="85"/>
      <c r="S31" s="89"/>
    </row>
    <row r="32" spans="1:19" x14ac:dyDescent="0.15">
      <c r="A32" s="68"/>
      <c r="B32" s="69" t="s">
        <v>51</v>
      </c>
      <c r="C32" s="70"/>
      <c r="D32" s="71"/>
      <c r="E32" s="71"/>
      <c r="F32" s="71"/>
      <c r="G32" s="71"/>
      <c r="H32" s="71"/>
      <c r="I32" s="71"/>
      <c r="J32" s="71"/>
      <c r="K32" s="71"/>
      <c r="L32" s="71"/>
      <c r="M32" s="71"/>
      <c r="N32" s="71"/>
      <c r="O32" s="71"/>
      <c r="P32" s="71"/>
      <c r="Q32" s="69"/>
      <c r="R32" s="72"/>
      <c r="S32" s="70"/>
    </row>
    <row r="33" spans="1:19" x14ac:dyDescent="0.15">
      <c r="A33" s="68"/>
      <c r="B33" s="69"/>
      <c r="C33" s="73" t="s">
        <v>52</v>
      </c>
      <c r="D33" s="74"/>
      <c r="E33" s="75"/>
      <c r="F33" s="75"/>
      <c r="G33" s="75"/>
      <c r="H33" s="75"/>
      <c r="I33" s="75"/>
      <c r="J33" s="75"/>
      <c r="K33" s="75"/>
      <c r="L33" s="75"/>
      <c r="M33" s="75"/>
      <c r="N33" s="75"/>
      <c r="O33" s="75"/>
      <c r="P33" s="75"/>
      <c r="Q33" s="76"/>
      <c r="R33" s="73"/>
      <c r="S33" s="77"/>
    </row>
    <row r="34" spans="1:19" x14ac:dyDescent="0.15">
      <c r="A34" s="68"/>
      <c r="B34" s="69"/>
      <c r="C34" s="78" t="s">
        <v>53</v>
      </c>
      <c r="D34" s="79"/>
      <c r="E34" s="80"/>
      <c r="F34" s="80"/>
      <c r="G34" s="80"/>
      <c r="H34" s="80"/>
      <c r="I34" s="80"/>
      <c r="J34" s="80"/>
      <c r="K34" s="80"/>
      <c r="L34" s="80"/>
      <c r="M34" s="80"/>
      <c r="N34" s="80"/>
      <c r="O34" s="80"/>
      <c r="P34" s="80"/>
      <c r="Q34" s="81"/>
      <c r="R34" s="78"/>
      <c r="S34" s="82"/>
    </row>
    <row r="35" spans="1:19" x14ac:dyDescent="0.15">
      <c r="A35" s="68"/>
      <c r="B35" s="69"/>
      <c r="C35" s="78" t="s">
        <v>54</v>
      </c>
      <c r="D35" s="79"/>
      <c r="E35" s="80"/>
      <c r="F35" s="80"/>
      <c r="G35" s="80"/>
      <c r="H35" s="80"/>
      <c r="I35" s="80"/>
      <c r="J35" s="80"/>
      <c r="K35" s="80"/>
      <c r="L35" s="80"/>
      <c r="M35" s="80"/>
      <c r="N35" s="80"/>
      <c r="O35" s="80"/>
      <c r="P35" s="80"/>
      <c r="Q35" s="81"/>
      <c r="R35" s="78"/>
      <c r="S35" s="82"/>
    </row>
    <row r="36" spans="1:19" x14ac:dyDescent="0.15">
      <c r="A36" s="68"/>
      <c r="B36" s="60"/>
      <c r="C36" s="85" t="s">
        <v>41</v>
      </c>
      <c r="D36" s="86"/>
      <c r="E36" s="87"/>
      <c r="F36" s="87"/>
      <c r="G36" s="87"/>
      <c r="H36" s="87"/>
      <c r="I36" s="87"/>
      <c r="J36" s="87"/>
      <c r="K36" s="87"/>
      <c r="L36" s="87"/>
      <c r="M36" s="87"/>
      <c r="N36" s="87"/>
      <c r="O36" s="87"/>
      <c r="P36" s="87"/>
      <c r="Q36" s="88"/>
      <c r="R36" s="85"/>
      <c r="S36" s="89"/>
    </row>
    <row r="37" spans="1:19" x14ac:dyDescent="0.15">
      <c r="A37" s="90"/>
      <c r="B37" s="91" t="s">
        <v>70</v>
      </c>
      <c r="C37" s="92"/>
      <c r="D37" s="93"/>
      <c r="E37" s="93"/>
      <c r="F37" s="93"/>
      <c r="G37" s="93"/>
      <c r="H37" s="93"/>
      <c r="I37" s="93"/>
      <c r="J37" s="93"/>
      <c r="K37" s="93"/>
      <c r="L37" s="93"/>
      <c r="M37" s="93"/>
      <c r="N37" s="93"/>
      <c r="O37" s="93"/>
      <c r="P37" s="93"/>
      <c r="Q37" s="91"/>
      <c r="R37" s="94"/>
      <c r="S37" s="92"/>
    </row>
    <row r="38" spans="1:19" x14ac:dyDescent="0.15">
      <c r="A38" s="83"/>
      <c r="B38" s="84" t="s">
        <v>55</v>
      </c>
      <c r="C38" s="89"/>
      <c r="D38" s="86"/>
      <c r="E38" s="86"/>
      <c r="F38" s="86"/>
      <c r="G38" s="86"/>
      <c r="H38" s="86"/>
      <c r="I38" s="86"/>
      <c r="J38" s="86"/>
      <c r="K38" s="86"/>
      <c r="L38" s="86"/>
      <c r="M38" s="86"/>
      <c r="N38" s="86"/>
      <c r="O38" s="86"/>
      <c r="P38" s="86"/>
      <c r="Q38" s="84"/>
      <c r="R38" s="85"/>
      <c r="S38" s="89"/>
    </row>
    <row r="39" spans="1:19" x14ac:dyDescent="0.15">
      <c r="A39" s="90"/>
      <c r="B39" s="91" t="s">
        <v>71</v>
      </c>
      <c r="C39" s="92"/>
      <c r="D39" s="93"/>
      <c r="E39" s="93"/>
      <c r="F39" s="93"/>
      <c r="G39" s="93"/>
      <c r="H39" s="93"/>
      <c r="I39" s="93"/>
      <c r="J39" s="93"/>
      <c r="K39" s="93"/>
      <c r="L39" s="93"/>
      <c r="M39" s="93"/>
      <c r="N39" s="93"/>
      <c r="O39" s="93"/>
      <c r="P39" s="93"/>
      <c r="Q39" s="91"/>
      <c r="R39" s="94"/>
      <c r="S39" s="92"/>
    </row>
    <row r="40" spans="1:19" ht="12.75" thickBot="1" x14ac:dyDescent="0.2">
      <c r="A40" s="95"/>
      <c r="B40" s="96" t="s">
        <v>56</v>
      </c>
      <c r="C40" s="97"/>
      <c r="D40" s="98"/>
      <c r="E40" s="98"/>
      <c r="F40" s="98"/>
      <c r="G40" s="98"/>
      <c r="H40" s="98"/>
      <c r="I40" s="98"/>
      <c r="J40" s="98"/>
      <c r="K40" s="98"/>
      <c r="L40" s="98"/>
      <c r="M40" s="98"/>
      <c r="N40" s="98"/>
      <c r="O40" s="98"/>
      <c r="P40" s="98"/>
      <c r="Q40" s="96"/>
      <c r="R40" s="99"/>
      <c r="S40" s="97"/>
    </row>
    <row r="41" spans="1:19" x14ac:dyDescent="0.15">
      <c r="A41" s="69"/>
      <c r="B41" s="69"/>
      <c r="C41" s="69"/>
      <c r="D41" s="69"/>
      <c r="E41" s="69"/>
      <c r="F41" s="69"/>
      <c r="G41" s="69"/>
      <c r="H41" s="69"/>
      <c r="I41" s="69"/>
      <c r="J41" s="69"/>
      <c r="K41" s="69"/>
      <c r="L41" s="69"/>
      <c r="M41" s="69"/>
      <c r="N41" s="69"/>
      <c r="O41" s="69"/>
      <c r="P41" s="69"/>
      <c r="Q41" s="69"/>
      <c r="R41" s="69"/>
      <c r="S41" s="69"/>
    </row>
    <row r="42" spans="1:19" x14ac:dyDescent="0.15">
      <c r="A42" s="69" t="s">
        <v>57</v>
      </c>
      <c r="B42" s="69"/>
      <c r="C42" s="69"/>
      <c r="D42" s="69"/>
      <c r="E42" s="69"/>
      <c r="F42" s="69"/>
      <c r="G42" s="69"/>
      <c r="H42" s="69"/>
      <c r="I42" s="69"/>
      <c r="J42" s="69"/>
      <c r="K42" s="69"/>
      <c r="L42" s="69"/>
      <c r="M42" s="69"/>
      <c r="N42" s="69"/>
      <c r="O42" s="69"/>
      <c r="P42" s="69"/>
      <c r="Q42" s="69"/>
      <c r="R42" s="69"/>
      <c r="S42" s="69"/>
    </row>
    <row r="43" spans="1:19" x14ac:dyDescent="0.15">
      <c r="A43" s="69"/>
      <c r="B43" s="69"/>
      <c r="C43" s="100" t="s">
        <v>58</v>
      </c>
      <c r="D43" s="100"/>
      <c r="E43" s="100"/>
      <c r="F43" s="100"/>
      <c r="G43" s="100"/>
      <c r="H43" s="100"/>
      <c r="I43" s="100"/>
      <c r="J43" s="100"/>
      <c r="K43" s="100"/>
      <c r="L43" s="100"/>
      <c r="M43" s="100"/>
      <c r="N43" s="100"/>
      <c r="O43" s="100"/>
      <c r="P43" s="100"/>
      <c r="Q43" s="100"/>
      <c r="R43" s="69"/>
      <c r="S43" s="69"/>
    </row>
    <row r="44" spans="1:19" x14ac:dyDescent="0.15">
      <c r="A44" s="69"/>
      <c r="B44" s="69"/>
      <c r="C44" s="100" t="s">
        <v>59</v>
      </c>
      <c r="D44" s="100"/>
      <c r="E44" s="69"/>
      <c r="F44" s="69"/>
      <c r="G44" s="69"/>
      <c r="H44" s="69"/>
      <c r="I44" s="69"/>
      <c r="J44" s="69"/>
      <c r="K44" s="69"/>
      <c r="L44" s="69"/>
      <c r="M44" s="69"/>
      <c r="N44" s="69"/>
      <c r="O44" s="69"/>
      <c r="P44" s="69"/>
      <c r="Q44" s="69"/>
      <c r="R44" s="69"/>
      <c r="S44" s="69"/>
    </row>
    <row r="45" spans="1:19" x14ac:dyDescent="0.15">
      <c r="A45" s="69"/>
      <c r="B45" s="69"/>
      <c r="C45" s="100" t="s">
        <v>72</v>
      </c>
      <c r="D45" s="100"/>
      <c r="E45" s="69"/>
      <c r="F45" s="69"/>
      <c r="G45" s="69"/>
      <c r="H45" s="69"/>
      <c r="I45" s="69"/>
      <c r="J45" s="69"/>
      <c r="K45" s="69"/>
      <c r="L45" s="69"/>
      <c r="M45" s="69"/>
      <c r="N45" s="69"/>
      <c r="O45" s="69"/>
      <c r="P45" s="69"/>
      <c r="Q45" s="69"/>
      <c r="R45" s="69"/>
      <c r="S45" s="69"/>
    </row>
    <row r="46" spans="1:19" x14ac:dyDescent="0.15">
      <c r="A46" s="69"/>
      <c r="B46" s="69"/>
      <c r="C46" s="100" t="s">
        <v>73</v>
      </c>
      <c r="D46" s="100"/>
      <c r="E46" s="69"/>
      <c r="F46" s="69"/>
      <c r="G46" s="69"/>
      <c r="H46" s="69"/>
      <c r="I46" s="69"/>
      <c r="J46" s="69"/>
      <c r="K46" s="69"/>
      <c r="L46" s="69"/>
      <c r="M46" s="69"/>
      <c r="N46" s="69"/>
      <c r="O46" s="69"/>
      <c r="P46" s="69"/>
      <c r="Q46" s="69"/>
      <c r="R46" s="69"/>
      <c r="S46" s="69"/>
    </row>
    <row r="47" spans="1:19" x14ac:dyDescent="0.15">
      <c r="A47" s="69"/>
      <c r="B47" s="69"/>
      <c r="C47" s="69"/>
      <c r="D47" s="69"/>
      <c r="E47" s="69"/>
      <c r="F47" s="69"/>
      <c r="G47" s="69"/>
      <c r="H47" s="69"/>
      <c r="I47" s="69"/>
      <c r="J47" s="69"/>
      <c r="K47" s="69"/>
      <c r="L47" s="69"/>
      <c r="M47" s="69"/>
      <c r="N47" s="69"/>
      <c r="O47" s="69"/>
      <c r="P47" s="69"/>
      <c r="Q47" s="69"/>
      <c r="R47" s="69"/>
      <c r="S47" s="69"/>
    </row>
    <row r="48" spans="1:19" x14ac:dyDescent="0.15">
      <c r="A48" s="59"/>
      <c r="B48" s="60" t="s">
        <v>247</v>
      </c>
      <c r="C48" s="60"/>
      <c r="D48" s="60"/>
      <c r="F48" s="60"/>
      <c r="H48" s="60"/>
      <c r="J48" s="60"/>
      <c r="L48" s="60"/>
      <c r="N48" s="60"/>
      <c r="P48" s="60"/>
      <c r="Q48" s="60"/>
    </row>
    <row r="49" spans="1:3" x14ac:dyDescent="0.15">
      <c r="A49" s="59"/>
      <c r="B49" s="1" t="s">
        <v>248</v>
      </c>
      <c r="C49" s="60"/>
    </row>
    <row r="50" spans="1:3" x14ac:dyDescent="0.15">
      <c r="A50" s="59"/>
      <c r="B50" s="1" t="s">
        <v>249</v>
      </c>
      <c r="C50" s="60"/>
    </row>
    <row r="51" spans="1:3" x14ac:dyDescent="0.15">
      <c r="A51" s="59"/>
      <c r="B51" s="60" t="s">
        <v>246</v>
      </c>
      <c r="C51" s="60"/>
    </row>
    <row r="52" spans="1:3" x14ac:dyDescent="0.15">
      <c r="A52" s="59"/>
      <c r="B52" s="60"/>
      <c r="C52" s="60"/>
    </row>
    <row r="53" spans="1:3" x14ac:dyDescent="0.15">
      <c r="A53" s="59"/>
      <c r="B53" s="60"/>
      <c r="C53" s="60"/>
    </row>
    <row r="54" spans="1:3" x14ac:dyDescent="0.15">
      <c r="A54" s="59"/>
      <c r="B54" s="60"/>
      <c r="C54" s="60"/>
    </row>
    <row r="55" spans="1:3" x14ac:dyDescent="0.15">
      <c r="A55" s="59"/>
      <c r="B55" s="60"/>
      <c r="C55" s="60"/>
    </row>
    <row r="56" spans="1:3" x14ac:dyDescent="0.15">
      <c r="A56" s="59"/>
      <c r="B56" s="60"/>
      <c r="C56" s="60"/>
    </row>
    <row r="57" spans="1:3" x14ac:dyDescent="0.15">
      <c r="A57" s="59"/>
      <c r="B57" s="60"/>
      <c r="C57" s="60"/>
    </row>
    <row r="58" spans="1:3" x14ac:dyDescent="0.15">
      <c r="A58" s="59"/>
      <c r="B58" s="60"/>
      <c r="C58" s="60"/>
    </row>
    <row r="59" spans="1:3" x14ac:dyDescent="0.15">
      <c r="A59" s="59"/>
      <c r="B59" s="60"/>
      <c r="C59" s="60"/>
    </row>
    <row r="60" spans="1:3" x14ac:dyDescent="0.15">
      <c r="A60" s="59"/>
      <c r="B60" s="60"/>
      <c r="C60" s="60"/>
    </row>
    <row r="61" spans="1:3" x14ac:dyDescent="0.15">
      <c r="A61" s="59"/>
      <c r="B61" s="60"/>
      <c r="C61" s="60"/>
    </row>
    <row r="62" spans="1:3" x14ac:dyDescent="0.15">
      <c r="A62" s="60"/>
      <c r="B62" s="60"/>
      <c r="C62" s="60"/>
    </row>
    <row r="63" spans="1:3" x14ac:dyDescent="0.15">
      <c r="A63" s="60"/>
      <c r="B63" s="60"/>
      <c r="C63" s="60"/>
    </row>
    <row r="64" spans="1:3" x14ac:dyDescent="0.15">
      <c r="A64" s="60"/>
      <c r="B64" s="60"/>
      <c r="C64" s="60"/>
    </row>
    <row r="65" spans="1:3" x14ac:dyDescent="0.15">
      <c r="A65" s="60"/>
      <c r="B65" s="60"/>
      <c r="C65" s="60"/>
    </row>
    <row r="66" spans="1:3" x14ac:dyDescent="0.15">
      <c r="A66" s="60"/>
      <c r="B66" s="60"/>
      <c r="C66" s="60"/>
    </row>
  </sheetData>
  <mergeCells count="1">
    <mergeCell ref="A6:B6"/>
  </mergeCells>
  <phoneticPr fontId="1"/>
  <pageMargins left="0.78740157480314965" right="0.78740157480314965" top="0.78740157480314965" bottom="0.78740157480314965" header="0.51181102362204722" footer="0.51181102362204722"/>
  <pageSetup paperSize="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1"/>
  <sheetViews>
    <sheetView zoomScale="115" zoomScaleNormal="115" workbookViewId="0">
      <selection activeCell="C27" sqref="C27"/>
    </sheetView>
  </sheetViews>
  <sheetFormatPr defaultRowHeight="15" customHeight="1" x14ac:dyDescent="0.15"/>
  <cols>
    <col min="1" max="1" width="2.125" style="102" customWidth="1"/>
    <col min="2" max="2" width="2.625" style="1" customWidth="1"/>
    <col min="3" max="3" width="28" style="1" customWidth="1"/>
    <col min="4" max="17" width="11.75" style="102" customWidth="1"/>
    <col min="18" max="18" width="10.625" style="102" customWidth="1"/>
    <col min="19" max="256" width="9" style="102"/>
    <col min="257" max="257" width="2.125" style="102" customWidth="1"/>
    <col min="258" max="258" width="2.625" style="102" customWidth="1"/>
    <col min="259" max="259" width="28" style="102" customWidth="1"/>
    <col min="260" max="272" width="12.625" style="102" customWidth="1"/>
    <col min="273" max="274" width="10.625" style="102" customWidth="1"/>
    <col min="275" max="512" width="9" style="102"/>
    <col min="513" max="513" width="2.125" style="102" customWidth="1"/>
    <col min="514" max="514" width="2.625" style="102" customWidth="1"/>
    <col min="515" max="515" width="28" style="102" customWidth="1"/>
    <col min="516" max="528" width="12.625" style="102" customWidth="1"/>
    <col min="529" max="530" width="10.625" style="102" customWidth="1"/>
    <col min="531" max="768" width="9" style="102"/>
    <col min="769" max="769" width="2.125" style="102" customWidth="1"/>
    <col min="770" max="770" width="2.625" style="102" customWidth="1"/>
    <col min="771" max="771" width="28" style="102" customWidth="1"/>
    <col min="772" max="784" width="12.625" style="102" customWidth="1"/>
    <col min="785" max="786" width="10.625" style="102" customWidth="1"/>
    <col min="787" max="1024" width="9" style="102"/>
    <col min="1025" max="1025" width="2.125" style="102" customWidth="1"/>
    <col min="1026" max="1026" width="2.625" style="102" customWidth="1"/>
    <col min="1027" max="1027" width="28" style="102" customWidth="1"/>
    <col min="1028" max="1040" width="12.625" style="102" customWidth="1"/>
    <col min="1041" max="1042" width="10.625" style="102" customWidth="1"/>
    <col min="1043" max="1280" width="9" style="102"/>
    <col min="1281" max="1281" width="2.125" style="102" customWidth="1"/>
    <col min="1282" max="1282" width="2.625" style="102" customWidth="1"/>
    <col min="1283" max="1283" width="28" style="102" customWidth="1"/>
    <col min="1284" max="1296" width="12.625" style="102" customWidth="1"/>
    <col min="1297" max="1298" width="10.625" style="102" customWidth="1"/>
    <col min="1299" max="1536" width="9" style="102"/>
    <col min="1537" max="1537" width="2.125" style="102" customWidth="1"/>
    <col min="1538" max="1538" width="2.625" style="102" customWidth="1"/>
    <col min="1539" max="1539" width="28" style="102" customWidth="1"/>
    <col min="1540" max="1552" width="12.625" style="102" customWidth="1"/>
    <col min="1553" max="1554" width="10.625" style="102" customWidth="1"/>
    <col min="1555" max="1792" width="9" style="102"/>
    <col min="1793" max="1793" width="2.125" style="102" customWidth="1"/>
    <col min="1794" max="1794" width="2.625" style="102" customWidth="1"/>
    <col min="1795" max="1795" width="28" style="102" customWidth="1"/>
    <col min="1796" max="1808" width="12.625" style="102" customWidth="1"/>
    <col min="1809" max="1810" width="10.625" style="102" customWidth="1"/>
    <col min="1811" max="2048" width="9" style="102"/>
    <col min="2049" max="2049" width="2.125" style="102" customWidth="1"/>
    <col min="2050" max="2050" width="2.625" style="102" customWidth="1"/>
    <col min="2051" max="2051" width="28" style="102" customWidth="1"/>
    <col min="2052" max="2064" width="12.625" style="102" customWidth="1"/>
    <col min="2065" max="2066" width="10.625" style="102" customWidth="1"/>
    <col min="2067" max="2304" width="9" style="102"/>
    <col min="2305" max="2305" width="2.125" style="102" customWidth="1"/>
    <col min="2306" max="2306" width="2.625" style="102" customWidth="1"/>
    <col min="2307" max="2307" width="28" style="102" customWidth="1"/>
    <col min="2308" max="2320" width="12.625" style="102" customWidth="1"/>
    <col min="2321" max="2322" width="10.625" style="102" customWidth="1"/>
    <col min="2323" max="2560" width="9" style="102"/>
    <col min="2561" max="2561" width="2.125" style="102" customWidth="1"/>
    <col min="2562" max="2562" width="2.625" style="102" customWidth="1"/>
    <col min="2563" max="2563" width="28" style="102" customWidth="1"/>
    <col min="2564" max="2576" width="12.625" style="102" customWidth="1"/>
    <col min="2577" max="2578" width="10.625" style="102" customWidth="1"/>
    <col min="2579" max="2816" width="9" style="102"/>
    <col min="2817" max="2817" width="2.125" style="102" customWidth="1"/>
    <col min="2818" max="2818" width="2.625" style="102" customWidth="1"/>
    <col min="2819" max="2819" width="28" style="102" customWidth="1"/>
    <col min="2820" max="2832" width="12.625" style="102" customWidth="1"/>
    <col min="2833" max="2834" width="10.625" style="102" customWidth="1"/>
    <col min="2835" max="3072" width="9" style="102"/>
    <col min="3073" max="3073" width="2.125" style="102" customWidth="1"/>
    <col min="3074" max="3074" width="2.625" style="102" customWidth="1"/>
    <col min="3075" max="3075" width="28" style="102" customWidth="1"/>
    <col min="3076" max="3088" width="12.625" style="102" customWidth="1"/>
    <col min="3089" max="3090" width="10.625" style="102" customWidth="1"/>
    <col min="3091" max="3328" width="9" style="102"/>
    <col min="3329" max="3329" width="2.125" style="102" customWidth="1"/>
    <col min="3330" max="3330" width="2.625" style="102" customWidth="1"/>
    <col min="3331" max="3331" width="28" style="102" customWidth="1"/>
    <col min="3332" max="3344" width="12.625" style="102" customWidth="1"/>
    <col min="3345" max="3346" width="10.625" style="102" customWidth="1"/>
    <col min="3347" max="3584" width="9" style="102"/>
    <col min="3585" max="3585" width="2.125" style="102" customWidth="1"/>
    <col min="3586" max="3586" width="2.625" style="102" customWidth="1"/>
    <col min="3587" max="3587" width="28" style="102" customWidth="1"/>
    <col min="3588" max="3600" width="12.625" style="102" customWidth="1"/>
    <col min="3601" max="3602" width="10.625" style="102" customWidth="1"/>
    <col min="3603" max="3840" width="9" style="102"/>
    <col min="3841" max="3841" width="2.125" style="102" customWidth="1"/>
    <col min="3842" max="3842" width="2.625" style="102" customWidth="1"/>
    <col min="3843" max="3843" width="28" style="102" customWidth="1"/>
    <col min="3844" max="3856" width="12.625" style="102" customWidth="1"/>
    <col min="3857" max="3858" width="10.625" style="102" customWidth="1"/>
    <col min="3859" max="4096" width="9" style="102"/>
    <col min="4097" max="4097" width="2.125" style="102" customWidth="1"/>
    <col min="4098" max="4098" width="2.625" style="102" customWidth="1"/>
    <col min="4099" max="4099" width="28" style="102" customWidth="1"/>
    <col min="4100" max="4112" width="12.625" style="102" customWidth="1"/>
    <col min="4113" max="4114" width="10.625" style="102" customWidth="1"/>
    <col min="4115" max="4352" width="9" style="102"/>
    <col min="4353" max="4353" width="2.125" style="102" customWidth="1"/>
    <col min="4354" max="4354" width="2.625" style="102" customWidth="1"/>
    <col min="4355" max="4355" width="28" style="102" customWidth="1"/>
    <col min="4356" max="4368" width="12.625" style="102" customWidth="1"/>
    <col min="4369" max="4370" width="10.625" style="102" customWidth="1"/>
    <col min="4371" max="4608" width="9" style="102"/>
    <col min="4609" max="4609" width="2.125" style="102" customWidth="1"/>
    <col min="4610" max="4610" width="2.625" style="102" customWidth="1"/>
    <col min="4611" max="4611" width="28" style="102" customWidth="1"/>
    <col min="4612" max="4624" width="12.625" style="102" customWidth="1"/>
    <col min="4625" max="4626" width="10.625" style="102" customWidth="1"/>
    <col min="4627" max="4864" width="9" style="102"/>
    <col min="4865" max="4865" width="2.125" style="102" customWidth="1"/>
    <col min="4866" max="4866" width="2.625" style="102" customWidth="1"/>
    <col min="4867" max="4867" width="28" style="102" customWidth="1"/>
    <col min="4868" max="4880" width="12.625" style="102" customWidth="1"/>
    <col min="4881" max="4882" width="10.625" style="102" customWidth="1"/>
    <col min="4883" max="5120" width="9" style="102"/>
    <col min="5121" max="5121" width="2.125" style="102" customWidth="1"/>
    <col min="5122" max="5122" width="2.625" style="102" customWidth="1"/>
    <col min="5123" max="5123" width="28" style="102" customWidth="1"/>
    <col min="5124" max="5136" width="12.625" style="102" customWidth="1"/>
    <col min="5137" max="5138" width="10.625" style="102" customWidth="1"/>
    <col min="5139" max="5376" width="9" style="102"/>
    <col min="5377" max="5377" width="2.125" style="102" customWidth="1"/>
    <col min="5378" max="5378" width="2.625" style="102" customWidth="1"/>
    <col min="5379" max="5379" width="28" style="102" customWidth="1"/>
    <col min="5380" max="5392" width="12.625" style="102" customWidth="1"/>
    <col min="5393" max="5394" width="10.625" style="102" customWidth="1"/>
    <col min="5395" max="5632" width="9" style="102"/>
    <col min="5633" max="5633" width="2.125" style="102" customWidth="1"/>
    <col min="5634" max="5634" width="2.625" style="102" customWidth="1"/>
    <col min="5635" max="5635" width="28" style="102" customWidth="1"/>
    <col min="5636" max="5648" width="12.625" style="102" customWidth="1"/>
    <col min="5649" max="5650" width="10.625" style="102" customWidth="1"/>
    <col min="5651" max="5888" width="9" style="102"/>
    <col min="5889" max="5889" width="2.125" style="102" customWidth="1"/>
    <col min="5890" max="5890" width="2.625" style="102" customWidth="1"/>
    <col min="5891" max="5891" width="28" style="102" customWidth="1"/>
    <col min="5892" max="5904" width="12.625" style="102" customWidth="1"/>
    <col min="5905" max="5906" width="10.625" style="102" customWidth="1"/>
    <col min="5907" max="6144" width="9" style="102"/>
    <col min="6145" max="6145" width="2.125" style="102" customWidth="1"/>
    <col min="6146" max="6146" width="2.625" style="102" customWidth="1"/>
    <col min="6147" max="6147" width="28" style="102" customWidth="1"/>
    <col min="6148" max="6160" width="12.625" style="102" customWidth="1"/>
    <col min="6161" max="6162" width="10.625" style="102" customWidth="1"/>
    <col min="6163" max="6400" width="9" style="102"/>
    <col min="6401" max="6401" width="2.125" style="102" customWidth="1"/>
    <col min="6402" max="6402" width="2.625" style="102" customWidth="1"/>
    <col min="6403" max="6403" width="28" style="102" customWidth="1"/>
    <col min="6404" max="6416" width="12.625" style="102" customWidth="1"/>
    <col min="6417" max="6418" width="10.625" style="102" customWidth="1"/>
    <col min="6419" max="6656" width="9" style="102"/>
    <col min="6657" max="6657" width="2.125" style="102" customWidth="1"/>
    <col min="6658" max="6658" width="2.625" style="102" customWidth="1"/>
    <col min="6659" max="6659" width="28" style="102" customWidth="1"/>
    <col min="6660" max="6672" width="12.625" style="102" customWidth="1"/>
    <col min="6673" max="6674" width="10.625" style="102" customWidth="1"/>
    <col min="6675" max="6912" width="9" style="102"/>
    <col min="6913" max="6913" width="2.125" style="102" customWidth="1"/>
    <col min="6914" max="6914" width="2.625" style="102" customWidth="1"/>
    <col min="6915" max="6915" width="28" style="102" customWidth="1"/>
    <col min="6916" max="6928" width="12.625" style="102" customWidth="1"/>
    <col min="6929" max="6930" width="10.625" style="102" customWidth="1"/>
    <col min="6931" max="7168" width="9" style="102"/>
    <col min="7169" max="7169" width="2.125" style="102" customWidth="1"/>
    <col min="7170" max="7170" width="2.625" style="102" customWidth="1"/>
    <col min="7171" max="7171" width="28" style="102" customWidth="1"/>
    <col min="7172" max="7184" width="12.625" style="102" customWidth="1"/>
    <col min="7185" max="7186" width="10.625" style="102" customWidth="1"/>
    <col min="7187" max="7424" width="9" style="102"/>
    <col min="7425" max="7425" width="2.125" style="102" customWidth="1"/>
    <col min="7426" max="7426" width="2.625" style="102" customWidth="1"/>
    <col min="7427" max="7427" width="28" style="102" customWidth="1"/>
    <col min="7428" max="7440" width="12.625" style="102" customWidth="1"/>
    <col min="7441" max="7442" width="10.625" style="102" customWidth="1"/>
    <col min="7443" max="7680" width="9" style="102"/>
    <col min="7681" max="7681" width="2.125" style="102" customWidth="1"/>
    <col min="7682" max="7682" width="2.625" style="102" customWidth="1"/>
    <col min="7683" max="7683" width="28" style="102" customWidth="1"/>
    <col min="7684" max="7696" width="12.625" style="102" customWidth="1"/>
    <col min="7697" max="7698" width="10.625" style="102" customWidth="1"/>
    <col min="7699" max="7936" width="9" style="102"/>
    <col min="7937" max="7937" width="2.125" style="102" customWidth="1"/>
    <col min="7938" max="7938" width="2.625" style="102" customWidth="1"/>
    <col min="7939" max="7939" width="28" style="102" customWidth="1"/>
    <col min="7940" max="7952" width="12.625" style="102" customWidth="1"/>
    <col min="7953" max="7954" width="10.625" style="102" customWidth="1"/>
    <col min="7955" max="8192" width="9" style="102"/>
    <col min="8193" max="8193" width="2.125" style="102" customWidth="1"/>
    <col min="8194" max="8194" width="2.625" style="102" customWidth="1"/>
    <col min="8195" max="8195" width="28" style="102" customWidth="1"/>
    <col min="8196" max="8208" width="12.625" style="102" customWidth="1"/>
    <col min="8209" max="8210" width="10.625" style="102" customWidth="1"/>
    <col min="8211" max="8448" width="9" style="102"/>
    <col min="8449" max="8449" width="2.125" style="102" customWidth="1"/>
    <col min="8450" max="8450" width="2.625" style="102" customWidth="1"/>
    <col min="8451" max="8451" width="28" style="102" customWidth="1"/>
    <col min="8452" max="8464" width="12.625" style="102" customWidth="1"/>
    <col min="8465" max="8466" width="10.625" style="102" customWidth="1"/>
    <col min="8467" max="8704" width="9" style="102"/>
    <col min="8705" max="8705" width="2.125" style="102" customWidth="1"/>
    <col min="8706" max="8706" width="2.625" style="102" customWidth="1"/>
    <col min="8707" max="8707" width="28" style="102" customWidth="1"/>
    <col min="8708" max="8720" width="12.625" style="102" customWidth="1"/>
    <col min="8721" max="8722" width="10.625" style="102" customWidth="1"/>
    <col min="8723" max="8960" width="9" style="102"/>
    <col min="8961" max="8961" width="2.125" style="102" customWidth="1"/>
    <col min="8962" max="8962" width="2.625" style="102" customWidth="1"/>
    <col min="8963" max="8963" width="28" style="102" customWidth="1"/>
    <col min="8964" max="8976" width="12.625" style="102" customWidth="1"/>
    <col min="8977" max="8978" width="10.625" style="102" customWidth="1"/>
    <col min="8979" max="9216" width="9" style="102"/>
    <col min="9217" max="9217" width="2.125" style="102" customWidth="1"/>
    <col min="9218" max="9218" width="2.625" style="102" customWidth="1"/>
    <col min="9219" max="9219" width="28" style="102" customWidth="1"/>
    <col min="9220" max="9232" width="12.625" style="102" customWidth="1"/>
    <col min="9233" max="9234" width="10.625" style="102" customWidth="1"/>
    <col min="9235" max="9472" width="9" style="102"/>
    <col min="9473" max="9473" width="2.125" style="102" customWidth="1"/>
    <col min="9474" max="9474" width="2.625" style="102" customWidth="1"/>
    <col min="9475" max="9475" width="28" style="102" customWidth="1"/>
    <col min="9476" max="9488" width="12.625" style="102" customWidth="1"/>
    <col min="9489" max="9490" width="10.625" style="102" customWidth="1"/>
    <col min="9491" max="9728" width="9" style="102"/>
    <col min="9729" max="9729" width="2.125" style="102" customWidth="1"/>
    <col min="9730" max="9730" width="2.625" style="102" customWidth="1"/>
    <col min="9731" max="9731" width="28" style="102" customWidth="1"/>
    <col min="9732" max="9744" width="12.625" style="102" customWidth="1"/>
    <col min="9745" max="9746" width="10.625" style="102" customWidth="1"/>
    <col min="9747" max="9984" width="9" style="102"/>
    <col min="9985" max="9985" width="2.125" style="102" customWidth="1"/>
    <col min="9986" max="9986" width="2.625" style="102" customWidth="1"/>
    <col min="9987" max="9987" width="28" style="102" customWidth="1"/>
    <col min="9988" max="10000" width="12.625" style="102" customWidth="1"/>
    <col min="10001" max="10002" width="10.625" style="102" customWidth="1"/>
    <col min="10003" max="10240" width="9" style="102"/>
    <col min="10241" max="10241" width="2.125" style="102" customWidth="1"/>
    <col min="10242" max="10242" width="2.625" style="102" customWidth="1"/>
    <col min="10243" max="10243" width="28" style="102" customWidth="1"/>
    <col min="10244" max="10256" width="12.625" style="102" customWidth="1"/>
    <col min="10257" max="10258" width="10.625" style="102" customWidth="1"/>
    <col min="10259" max="10496" width="9" style="102"/>
    <col min="10497" max="10497" width="2.125" style="102" customWidth="1"/>
    <col min="10498" max="10498" width="2.625" style="102" customWidth="1"/>
    <col min="10499" max="10499" width="28" style="102" customWidth="1"/>
    <col min="10500" max="10512" width="12.625" style="102" customWidth="1"/>
    <col min="10513" max="10514" width="10.625" style="102" customWidth="1"/>
    <col min="10515" max="10752" width="9" style="102"/>
    <col min="10753" max="10753" width="2.125" style="102" customWidth="1"/>
    <col min="10754" max="10754" width="2.625" style="102" customWidth="1"/>
    <col min="10755" max="10755" width="28" style="102" customWidth="1"/>
    <col min="10756" max="10768" width="12.625" style="102" customWidth="1"/>
    <col min="10769" max="10770" width="10.625" style="102" customWidth="1"/>
    <col min="10771" max="11008" width="9" style="102"/>
    <col min="11009" max="11009" width="2.125" style="102" customWidth="1"/>
    <col min="11010" max="11010" width="2.625" style="102" customWidth="1"/>
    <col min="11011" max="11011" width="28" style="102" customWidth="1"/>
    <col min="11012" max="11024" width="12.625" style="102" customWidth="1"/>
    <col min="11025" max="11026" width="10.625" style="102" customWidth="1"/>
    <col min="11027" max="11264" width="9" style="102"/>
    <col min="11265" max="11265" width="2.125" style="102" customWidth="1"/>
    <col min="11266" max="11266" width="2.625" style="102" customWidth="1"/>
    <col min="11267" max="11267" width="28" style="102" customWidth="1"/>
    <col min="11268" max="11280" width="12.625" style="102" customWidth="1"/>
    <col min="11281" max="11282" width="10.625" style="102" customWidth="1"/>
    <col min="11283" max="11520" width="9" style="102"/>
    <col min="11521" max="11521" width="2.125" style="102" customWidth="1"/>
    <col min="11522" max="11522" width="2.625" style="102" customWidth="1"/>
    <col min="11523" max="11523" width="28" style="102" customWidth="1"/>
    <col min="11524" max="11536" width="12.625" style="102" customWidth="1"/>
    <col min="11537" max="11538" width="10.625" style="102" customWidth="1"/>
    <col min="11539" max="11776" width="9" style="102"/>
    <col min="11777" max="11777" width="2.125" style="102" customWidth="1"/>
    <col min="11778" max="11778" width="2.625" style="102" customWidth="1"/>
    <col min="11779" max="11779" width="28" style="102" customWidth="1"/>
    <col min="11780" max="11792" width="12.625" style="102" customWidth="1"/>
    <col min="11793" max="11794" width="10.625" style="102" customWidth="1"/>
    <col min="11795" max="12032" width="9" style="102"/>
    <col min="12033" max="12033" width="2.125" style="102" customWidth="1"/>
    <col min="12034" max="12034" width="2.625" style="102" customWidth="1"/>
    <col min="12035" max="12035" width="28" style="102" customWidth="1"/>
    <col min="12036" max="12048" width="12.625" style="102" customWidth="1"/>
    <col min="12049" max="12050" width="10.625" style="102" customWidth="1"/>
    <col min="12051" max="12288" width="9" style="102"/>
    <col min="12289" max="12289" width="2.125" style="102" customWidth="1"/>
    <col min="12290" max="12290" width="2.625" style="102" customWidth="1"/>
    <col min="12291" max="12291" width="28" style="102" customWidth="1"/>
    <col min="12292" max="12304" width="12.625" style="102" customWidth="1"/>
    <col min="12305" max="12306" width="10.625" style="102" customWidth="1"/>
    <col min="12307" max="12544" width="9" style="102"/>
    <col min="12545" max="12545" width="2.125" style="102" customWidth="1"/>
    <col min="12546" max="12546" width="2.625" style="102" customWidth="1"/>
    <col min="12547" max="12547" width="28" style="102" customWidth="1"/>
    <col min="12548" max="12560" width="12.625" style="102" customWidth="1"/>
    <col min="12561" max="12562" width="10.625" style="102" customWidth="1"/>
    <col min="12563" max="12800" width="9" style="102"/>
    <col min="12801" max="12801" width="2.125" style="102" customWidth="1"/>
    <col min="12802" max="12802" width="2.625" style="102" customWidth="1"/>
    <col min="12803" max="12803" width="28" style="102" customWidth="1"/>
    <col min="12804" max="12816" width="12.625" style="102" customWidth="1"/>
    <col min="12817" max="12818" width="10.625" style="102" customWidth="1"/>
    <col min="12819" max="13056" width="9" style="102"/>
    <col min="13057" max="13057" width="2.125" style="102" customWidth="1"/>
    <col min="13058" max="13058" width="2.625" style="102" customWidth="1"/>
    <col min="13059" max="13059" width="28" style="102" customWidth="1"/>
    <col min="13060" max="13072" width="12.625" style="102" customWidth="1"/>
    <col min="13073" max="13074" width="10.625" style="102" customWidth="1"/>
    <col min="13075" max="13312" width="9" style="102"/>
    <col min="13313" max="13313" width="2.125" style="102" customWidth="1"/>
    <col min="13314" max="13314" width="2.625" style="102" customWidth="1"/>
    <col min="13315" max="13315" width="28" style="102" customWidth="1"/>
    <col min="13316" max="13328" width="12.625" style="102" customWidth="1"/>
    <col min="13329" max="13330" width="10.625" style="102" customWidth="1"/>
    <col min="13331" max="13568" width="9" style="102"/>
    <col min="13569" max="13569" width="2.125" style="102" customWidth="1"/>
    <col min="13570" max="13570" width="2.625" style="102" customWidth="1"/>
    <col min="13571" max="13571" width="28" style="102" customWidth="1"/>
    <col min="13572" max="13584" width="12.625" style="102" customWidth="1"/>
    <col min="13585" max="13586" width="10.625" style="102" customWidth="1"/>
    <col min="13587" max="13824" width="9" style="102"/>
    <col min="13825" max="13825" width="2.125" style="102" customWidth="1"/>
    <col min="13826" max="13826" width="2.625" style="102" customWidth="1"/>
    <col min="13827" max="13827" width="28" style="102" customWidth="1"/>
    <col min="13828" max="13840" width="12.625" style="102" customWidth="1"/>
    <col min="13841" max="13842" width="10.625" style="102" customWidth="1"/>
    <col min="13843" max="14080" width="9" style="102"/>
    <col min="14081" max="14081" width="2.125" style="102" customWidth="1"/>
    <col min="14082" max="14082" width="2.625" style="102" customWidth="1"/>
    <col min="14083" max="14083" width="28" style="102" customWidth="1"/>
    <col min="14084" max="14096" width="12.625" style="102" customWidth="1"/>
    <col min="14097" max="14098" width="10.625" style="102" customWidth="1"/>
    <col min="14099" max="14336" width="9" style="102"/>
    <col min="14337" max="14337" width="2.125" style="102" customWidth="1"/>
    <col min="14338" max="14338" width="2.625" style="102" customWidth="1"/>
    <col min="14339" max="14339" width="28" style="102" customWidth="1"/>
    <col min="14340" max="14352" width="12.625" style="102" customWidth="1"/>
    <col min="14353" max="14354" width="10.625" style="102" customWidth="1"/>
    <col min="14355" max="14592" width="9" style="102"/>
    <col min="14593" max="14593" width="2.125" style="102" customWidth="1"/>
    <col min="14594" max="14594" width="2.625" style="102" customWidth="1"/>
    <col min="14595" max="14595" width="28" style="102" customWidth="1"/>
    <col min="14596" max="14608" width="12.625" style="102" customWidth="1"/>
    <col min="14609" max="14610" width="10.625" style="102" customWidth="1"/>
    <col min="14611" max="14848" width="9" style="102"/>
    <col min="14849" max="14849" width="2.125" style="102" customWidth="1"/>
    <col min="14850" max="14850" width="2.625" style="102" customWidth="1"/>
    <col min="14851" max="14851" width="28" style="102" customWidth="1"/>
    <col min="14852" max="14864" width="12.625" style="102" customWidth="1"/>
    <col min="14865" max="14866" width="10.625" style="102" customWidth="1"/>
    <col min="14867" max="15104" width="9" style="102"/>
    <col min="15105" max="15105" width="2.125" style="102" customWidth="1"/>
    <col min="15106" max="15106" width="2.625" style="102" customWidth="1"/>
    <col min="15107" max="15107" width="28" style="102" customWidth="1"/>
    <col min="15108" max="15120" width="12.625" style="102" customWidth="1"/>
    <col min="15121" max="15122" width="10.625" style="102" customWidth="1"/>
    <col min="15123" max="15360" width="9" style="102"/>
    <col min="15361" max="15361" width="2.125" style="102" customWidth="1"/>
    <col min="15362" max="15362" width="2.625" style="102" customWidth="1"/>
    <col min="15363" max="15363" width="28" style="102" customWidth="1"/>
    <col min="15364" max="15376" width="12.625" style="102" customWidth="1"/>
    <col min="15377" max="15378" width="10.625" style="102" customWidth="1"/>
    <col min="15379" max="15616" width="9" style="102"/>
    <col min="15617" max="15617" width="2.125" style="102" customWidth="1"/>
    <col min="15618" max="15618" width="2.625" style="102" customWidth="1"/>
    <col min="15619" max="15619" width="28" style="102" customWidth="1"/>
    <col min="15620" max="15632" width="12.625" style="102" customWidth="1"/>
    <col min="15633" max="15634" width="10.625" style="102" customWidth="1"/>
    <col min="15635" max="15872" width="9" style="102"/>
    <col min="15873" max="15873" width="2.125" style="102" customWidth="1"/>
    <col min="15874" max="15874" width="2.625" style="102" customWidth="1"/>
    <col min="15875" max="15875" width="28" style="102" customWidth="1"/>
    <col min="15876" max="15888" width="12.625" style="102" customWidth="1"/>
    <col min="15889" max="15890" width="10.625" style="102" customWidth="1"/>
    <col min="15891" max="16128" width="9" style="102"/>
    <col min="16129" max="16129" width="2.125" style="102" customWidth="1"/>
    <col min="16130" max="16130" width="2.625" style="102" customWidth="1"/>
    <col min="16131" max="16131" width="28" style="102" customWidth="1"/>
    <col min="16132" max="16144" width="12.625" style="102" customWidth="1"/>
    <col min="16145" max="16146" width="10.625" style="102" customWidth="1"/>
    <col min="16147" max="16384" width="9" style="102"/>
  </cols>
  <sheetData>
    <row r="1" spans="2:18" ht="17.25" customHeight="1" x14ac:dyDescent="0.15">
      <c r="Q1" s="2" t="s">
        <v>428</v>
      </c>
    </row>
    <row r="2" spans="2:18" ht="15" customHeight="1" x14ac:dyDescent="0.15">
      <c r="B2" s="3" t="s">
        <v>430</v>
      </c>
    </row>
    <row r="3" spans="2:18" ht="15" customHeight="1" x14ac:dyDescent="0.15">
      <c r="B3" s="3"/>
    </row>
    <row r="4" spans="2:18" ht="15" customHeight="1" thickBot="1" x14ac:dyDescent="0.2">
      <c r="D4" s="1"/>
      <c r="O4" s="4"/>
      <c r="Q4" s="4" t="s">
        <v>15</v>
      </c>
    </row>
    <row r="5" spans="2:18" ht="15" customHeight="1" x14ac:dyDescent="0.15">
      <c r="B5" s="5"/>
      <c r="C5" s="7" t="s">
        <v>431</v>
      </c>
      <c r="D5" s="725" t="s">
        <v>452</v>
      </c>
      <c r="E5" s="132" t="s">
        <v>432</v>
      </c>
      <c r="F5" s="132" t="s">
        <v>433</v>
      </c>
      <c r="G5" s="132" t="s">
        <v>433</v>
      </c>
      <c r="H5" s="132" t="s">
        <v>434</v>
      </c>
      <c r="I5" s="132" t="s">
        <v>20</v>
      </c>
      <c r="J5" s="132" t="s">
        <v>435</v>
      </c>
      <c r="K5" s="132" t="s">
        <v>21</v>
      </c>
      <c r="L5" s="132" t="s">
        <v>436</v>
      </c>
      <c r="M5" s="132" t="s">
        <v>22</v>
      </c>
      <c r="N5" s="132" t="s">
        <v>437</v>
      </c>
      <c r="O5" s="132" t="s">
        <v>23</v>
      </c>
      <c r="P5" s="132" t="s">
        <v>441</v>
      </c>
      <c r="Q5" s="132" t="s">
        <v>441</v>
      </c>
    </row>
    <row r="6" spans="2:18" ht="15" customHeight="1" thickBot="1" x14ac:dyDescent="0.2">
      <c r="B6" s="724"/>
      <c r="C6" s="12"/>
      <c r="D6" s="726" t="s">
        <v>438</v>
      </c>
      <c r="E6" s="129" t="s">
        <v>439</v>
      </c>
      <c r="F6" s="128" t="s">
        <v>440</v>
      </c>
      <c r="G6" s="128" t="s">
        <v>145</v>
      </c>
      <c r="H6" s="128" t="s">
        <v>440</v>
      </c>
      <c r="I6" s="128" t="s">
        <v>145</v>
      </c>
      <c r="J6" s="128" t="s">
        <v>440</v>
      </c>
      <c r="K6" s="128" t="s">
        <v>145</v>
      </c>
      <c r="L6" s="128" t="s">
        <v>440</v>
      </c>
      <c r="M6" s="128" t="s">
        <v>145</v>
      </c>
      <c r="N6" s="128" t="s">
        <v>440</v>
      </c>
      <c r="O6" s="128" t="s">
        <v>145</v>
      </c>
      <c r="P6" s="128" t="s">
        <v>440</v>
      </c>
      <c r="Q6" s="128" t="s">
        <v>145</v>
      </c>
    </row>
    <row r="7" spans="2:18" ht="15" customHeight="1" thickTop="1" x14ac:dyDescent="0.15">
      <c r="B7" s="126" t="s">
        <v>77</v>
      </c>
      <c r="C7" s="19"/>
      <c r="D7" s="20"/>
      <c r="E7" s="21"/>
      <c r="F7" s="21"/>
      <c r="G7" s="21"/>
      <c r="H7" s="21"/>
      <c r="I7" s="21"/>
      <c r="J7" s="21"/>
      <c r="K7" s="21"/>
      <c r="L7" s="21"/>
      <c r="M7" s="21"/>
      <c r="N7" s="21"/>
      <c r="O7" s="21"/>
      <c r="P7" s="21"/>
      <c r="Q7" s="125"/>
    </row>
    <row r="8" spans="2:18" ht="15" customHeight="1" x14ac:dyDescent="0.15">
      <c r="B8" s="122"/>
      <c r="C8" s="121" t="s">
        <v>32</v>
      </c>
      <c r="D8" s="727"/>
      <c r="E8" s="728"/>
      <c r="F8" s="729"/>
      <c r="G8" s="730"/>
      <c r="H8" s="729"/>
      <c r="I8" s="730"/>
      <c r="J8" s="729"/>
      <c r="K8" s="730"/>
      <c r="L8" s="729"/>
      <c r="M8" s="730"/>
      <c r="N8" s="729"/>
      <c r="O8" s="729"/>
      <c r="P8" s="729"/>
      <c r="Q8" s="729"/>
    </row>
    <row r="9" spans="2:18" ht="15" customHeight="1" x14ac:dyDescent="0.15">
      <c r="B9" s="122"/>
      <c r="C9" s="121" t="s">
        <v>33</v>
      </c>
      <c r="D9" s="731"/>
      <c r="E9" s="729"/>
      <c r="F9" s="28"/>
      <c r="G9" s="120"/>
      <c r="H9" s="28"/>
      <c r="I9" s="120"/>
      <c r="J9" s="28"/>
      <c r="K9" s="120"/>
      <c r="L9" s="28"/>
      <c r="M9" s="120"/>
      <c r="N9" s="28"/>
      <c r="O9" s="28"/>
      <c r="P9" s="28"/>
      <c r="Q9" s="28"/>
    </row>
    <row r="10" spans="2:18" ht="15" customHeight="1" x14ac:dyDescent="0.15">
      <c r="B10" s="118"/>
      <c r="C10" s="48" t="s">
        <v>34</v>
      </c>
      <c r="D10" s="732"/>
      <c r="E10" s="733"/>
      <c r="F10" s="116"/>
      <c r="G10" s="116"/>
      <c r="H10" s="116"/>
      <c r="I10" s="116"/>
      <c r="J10" s="116"/>
      <c r="K10" s="116"/>
      <c r="L10" s="116"/>
      <c r="M10" s="116"/>
      <c r="N10" s="116"/>
      <c r="O10" s="116"/>
      <c r="P10" s="116"/>
      <c r="Q10" s="117"/>
    </row>
    <row r="11" spans="2:18" ht="15" customHeight="1" thickBot="1" x14ac:dyDescent="0.2">
      <c r="B11" s="113" t="s">
        <v>76</v>
      </c>
      <c r="C11" s="58"/>
      <c r="D11" s="734"/>
      <c r="E11" s="735"/>
      <c r="F11" s="736"/>
      <c r="G11" s="112"/>
      <c r="H11" s="736"/>
      <c r="I11" s="112"/>
      <c r="J11" s="736"/>
      <c r="K11" s="112"/>
      <c r="L11" s="736"/>
      <c r="M11" s="112"/>
      <c r="N11" s="736"/>
      <c r="O11" s="112"/>
      <c r="P11" s="736"/>
      <c r="Q11" s="112"/>
    </row>
    <row r="12" spans="2:18" ht="15" customHeight="1" thickTop="1" thickBot="1" x14ac:dyDescent="0.2">
      <c r="B12" s="108" t="s">
        <v>28</v>
      </c>
      <c r="C12" s="107"/>
      <c r="D12" s="108"/>
      <c r="E12" s="105"/>
      <c r="F12" s="106"/>
      <c r="G12" s="105"/>
      <c r="H12" s="106"/>
      <c r="I12" s="105"/>
      <c r="J12" s="106"/>
      <c r="K12" s="105"/>
      <c r="L12" s="106"/>
      <c r="M12" s="105"/>
      <c r="N12" s="106"/>
      <c r="O12" s="106"/>
      <c r="P12" s="106"/>
      <c r="Q12" s="106"/>
    </row>
    <row r="13" spans="2:18" ht="15" customHeight="1" x14ac:dyDescent="0.15">
      <c r="B13" s="60"/>
      <c r="C13" s="60"/>
      <c r="D13" s="60"/>
      <c r="E13" s="60"/>
      <c r="F13" s="60"/>
      <c r="G13" s="60"/>
      <c r="H13" s="60"/>
      <c r="I13" s="60"/>
      <c r="J13" s="60"/>
      <c r="K13" s="60"/>
      <c r="L13" s="60"/>
      <c r="M13" s="60"/>
      <c r="N13" s="60"/>
      <c r="O13" s="60"/>
      <c r="P13" s="60"/>
      <c r="Q13" s="60"/>
      <c r="R13" s="60"/>
    </row>
    <row r="14" spans="2:18" ht="15" customHeight="1" thickBot="1" x14ac:dyDescent="0.2">
      <c r="B14" s="60"/>
      <c r="C14" s="60"/>
      <c r="D14" s="60"/>
      <c r="F14" s="60"/>
      <c r="H14" s="60"/>
      <c r="J14" s="60"/>
      <c r="L14" s="60"/>
      <c r="N14" s="60"/>
      <c r="Q14" s="4" t="s">
        <v>15</v>
      </c>
    </row>
    <row r="15" spans="2:18" ht="15" customHeight="1" x14ac:dyDescent="0.15">
      <c r="B15" s="5"/>
      <c r="C15" s="7" t="s">
        <v>431</v>
      </c>
      <c r="D15" s="725" t="s">
        <v>442</v>
      </c>
      <c r="E15" s="132" t="s">
        <v>442</v>
      </c>
      <c r="F15" s="132" t="s">
        <v>443</v>
      </c>
      <c r="G15" s="132" t="s">
        <v>443</v>
      </c>
      <c r="H15" s="132" t="s">
        <v>444</v>
      </c>
      <c r="I15" s="132" t="s">
        <v>444</v>
      </c>
      <c r="J15" s="132" t="s">
        <v>445</v>
      </c>
      <c r="K15" s="132" t="s">
        <v>445</v>
      </c>
      <c r="L15" s="132" t="s">
        <v>446</v>
      </c>
      <c r="M15" s="132" t="s">
        <v>446</v>
      </c>
      <c r="N15" s="132" t="s">
        <v>447</v>
      </c>
      <c r="O15" s="132" t="s">
        <v>447</v>
      </c>
      <c r="P15" s="131" t="s">
        <v>453</v>
      </c>
      <c r="Q15" s="130"/>
    </row>
    <row r="16" spans="2:18" ht="15" customHeight="1" thickBot="1" x14ac:dyDescent="0.2">
      <c r="B16" s="724"/>
      <c r="C16" s="12"/>
      <c r="D16" s="128" t="s">
        <v>440</v>
      </c>
      <c r="E16" s="128" t="s">
        <v>145</v>
      </c>
      <c r="F16" s="128" t="s">
        <v>440</v>
      </c>
      <c r="G16" s="128" t="s">
        <v>145</v>
      </c>
      <c r="H16" s="128" t="s">
        <v>440</v>
      </c>
      <c r="I16" s="128" t="s">
        <v>145</v>
      </c>
      <c r="J16" s="128" t="s">
        <v>440</v>
      </c>
      <c r="K16" s="128" t="s">
        <v>145</v>
      </c>
      <c r="L16" s="128" t="s">
        <v>440</v>
      </c>
      <c r="M16" s="128" t="s">
        <v>145</v>
      </c>
      <c r="N16" s="128" t="s">
        <v>440</v>
      </c>
      <c r="O16" s="128" t="s">
        <v>145</v>
      </c>
      <c r="P16" s="128" t="s">
        <v>440</v>
      </c>
      <c r="Q16" s="127" t="s">
        <v>28</v>
      </c>
    </row>
    <row r="17" spans="2:17" ht="15" customHeight="1" thickTop="1" x14ac:dyDescent="0.15">
      <c r="B17" s="126" t="s">
        <v>77</v>
      </c>
      <c r="C17" s="19"/>
      <c r="D17" s="20"/>
      <c r="E17" s="21"/>
      <c r="F17" s="21"/>
      <c r="G17" s="21"/>
      <c r="H17" s="21"/>
      <c r="I17" s="21"/>
      <c r="J17" s="21"/>
      <c r="K17" s="21"/>
      <c r="L17" s="21"/>
      <c r="M17" s="21"/>
      <c r="N17" s="125"/>
      <c r="O17" s="21"/>
      <c r="P17" s="124"/>
      <c r="Q17" s="123"/>
    </row>
    <row r="18" spans="2:17" ht="15" customHeight="1" x14ac:dyDescent="0.15">
      <c r="B18" s="122"/>
      <c r="C18" s="121" t="s">
        <v>32</v>
      </c>
      <c r="D18" s="737"/>
      <c r="E18" s="730"/>
      <c r="F18" s="729"/>
      <c r="G18" s="730"/>
      <c r="H18" s="729"/>
      <c r="I18" s="730"/>
      <c r="J18" s="729"/>
      <c r="K18" s="730"/>
      <c r="L18" s="729"/>
      <c r="M18" s="730"/>
      <c r="N18" s="729"/>
      <c r="O18" s="729"/>
      <c r="P18" s="738"/>
      <c r="Q18" s="119"/>
    </row>
    <row r="19" spans="2:17" ht="15" customHeight="1" x14ac:dyDescent="0.15">
      <c r="B19" s="122"/>
      <c r="C19" s="121" t="s">
        <v>33</v>
      </c>
      <c r="D19" s="27"/>
      <c r="E19" s="120"/>
      <c r="F19" s="28"/>
      <c r="G19" s="120"/>
      <c r="H19" s="28"/>
      <c r="I19" s="120"/>
      <c r="J19" s="28"/>
      <c r="K19" s="120"/>
      <c r="L19" s="28"/>
      <c r="M19" s="120"/>
      <c r="N19" s="28"/>
      <c r="O19" s="28"/>
      <c r="P19" s="29"/>
      <c r="Q19" s="119"/>
    </row>
    <row r="20" spans="2:17" ht="15" customHeight="1" x14ac:dyDescent="0.15">
      <c r="B20" s="118"/>
      <c r="C20" s="48" t="s">
        <v>34</v>
      </c>
      <c r="D20" s="739"/>
      <c r="E20" s="116"/>
      <c r="F20" s="116"/>
      <c r="G20" s="116"/>
      <c r="H20" s="116"/>
      <c r="I20" s="116"/>
      <c r="J20" s="116"/>
      <c r="K20" s="116"/>
      <c r="L20" s="116"/>
      <c r="M20" s="116"/>
      <c r="N20" s="117"/>
      <c r="O20" s="116"/>
      <c r="P20" s="115"/>
      <c r="Q20" s="114"/>
    </row>
    <row r="21" spans="2:17" ht="15" customHeight="1" thickBot="1" x14ac:dyDescent="0.2">
      <c r="B21" s="113" t="s">
        <v>76</v>
      </c>
      <c r="C21" s="58"/>
      <c r="D21" s="740"/>
      <c r="E21" s="112"/>
      <c r="F21" s="111"/>
      <c r="G21" s="112"/>
      <c r="H21" s="111"/>
      <c r="I21" s="112"/>
      <c r="J21" s="111"/>
      <c r="K21" s="112"/>
      <c r="L21" s="111"/>
      <c r="M21" s="112"/>
      <c r="N21" s="112"/>
      <c r="O21" s="112"/>
      <c r="P21" s="110"/>
      <c r="Q21" s="109"/>
    </row>
    <row r="22" spans="2:17" ht="15" customHeight="1" thickTop="1" thickBot="1" x14ac:dyDescent="0.2">
      <c r="B22" s="108" t="s">
        <v>28</v>
      </c>
      <c r="C22" s="107"/>
      <c r="D22" s="108"/>
      <c r="E22" s="105"/>
      <c r="F22" s="105"/>
      <c r="G22" s="106"/>
      <c r="H22" s="105"/>
      <c r="I22" s="106"/>
      <c r="J22" s="105"/>
      <c r="K22" s="106"/>
      <c r="L22" s="105"/>
      <c r="M22" s="106"/>
      <c r="N22" s="106"/>
      <c r="O22" s="105"/>
      <c r="P22" s="104"/>
      <c r="Q22" s="103"/>
    </row>
    <row r="23" spans="2:17" ht="15" customHeight="1" x14ac:dyDescent="0.15">
      <c r="B23" s="60"/>
      <c r="C23" s="60"/>
      <c r="D23" s="60"/>
      <c r="F23" s="60"/>
      <c r="H23" s="60"/>
      <c r="J23" s="60"/>
      <c r="L23" s="60"/>
      <c r="N23" s="60"/>
      <c r="P23" s="60"/>
    </row>
    <row r="24" spans="2:17" ht="15" customHeight="1" x14ac:dyDescent="0.15">
      <c r="B24" s="60" t="s">
        <v>448</v>
      </c>
      <c r="C24" s="60"/>
      <c r="D24" s="60"/>
      <c r="F24" s="60"/>
      <c r="H24" s="60"/>
      <c r="J24" s="60"/>
      <c r="L24" s="60"/>
      <c r="N24" s="60"/>
      <c r="P24" s="60"/>
    </row>
    <row r="25" spans="2:17" ht="15" customHeight="1" x14ac:dyDescent="0.15">
      <c r="B25" s="60" t="s">
        <v>451</v>
      </c>
      <c r="C25" s="60"/>
      <c r="D25" s="60"/>
      <c r="F25" s="60"/>
      <c r="H25" s="60"/>
      <c r="J25" s="60"/>
      <c r="L25" s="60"/>
      <c r="N25" s="60"/>
      <c r="P25" s="60"/>
    </row>
    <row r="26" spans="2:17" ht="15" customHeight="1" x14ac:dyDescent="0.15">
      <c r="B26" s="1" t="s">
        <v>449</v>
      </c>
      <c r="C26" s="60" t="s">
        <v>454</v>
      </c>
    </row>
    <row r="27" spans="2:17" ht="15" customHeight="1" x14ac:dyDescent="0.15">
      <c r="B27" s="60"/>
      <c r="C27" s="60" t="s">
        <v>450</v>
      </c>
    </row>
    <row r="28" spans="2:17" ht="15" customHeight="1" x14ac:dyDescent="0.15">
      <c r="B28" s="60"/>
      <c r="C28" s="60"/>
    </row>
    <row r="29" spans="2:17" ht="15" customHeight="1" x14ac:dyDescent="0.15">
      <c r="B29" s="60"/>
      <c r="C29" s="60"/>
    </row>
    <row r="30" spans="2:17" ht="15" customHeight="1" x14ac:dyDescent="0.15">
      <c r="B30" s="60"/>
      <c r="C30" s="60"/>
    </row>
    <row r="31" spans="2:17" ht="15" customHeight="1" x14ac:dyDescent="0.15">
      <c r="B31" s="60"/>
      <c r="C31" s="60"/>
    </row>
    <row r="32" spans="2:17" ht="15" customHeight="1" x14ac:dyDescent="0.15">
      <c r="B32" s="60"/>
      <c r="C32" s="60"/>
    </row>
    <row r="33" spans="2:3" ht="15" customHeight="1" x14ac:dyDescent="0.15">
      <c r="B33" s="60"/>
      <c r="C33" s="60"/>
    </row>
    <row r="34" spans="2:3" ht="15" customHeight="1" x14ac:dyDescent="0.15">
      <c r="B34" s="60"/>
      <c r="C34" s="60"/>
    </row>
    <row r="35" spans="2:3" ht="15" customHeight="1" x14ac:dyDescent="0.15">
      <c r="B35" s="60"/>
      <c r="C35" s="60"/>
    </row>
    <row r="36" spans="2:3" ht="15" customHeight="1" x14ac:dyDescent="0.15">
      <c r="B36" s="60"/>
      <c r="C36" s="60"/>
    </row>
    <row r="37" spans="2:3" ht="15" customHeight="1" x14ac:dyDescent="0.15">
      <c r="B37" s="60"/>
      <c r="C37" s="60"/>
    </row>
    <row r="38" spans="2:3" ht="15" customHeight="1" x14ac:dyDescent="0.15">
      <c r="B38" s="60"/>
      <c r="C38" s="60"/>
    </row>
    <row r="39" spans="2:3" ht="15" customHeight="1" x14ac:dyDescent="0.15">
      <c r="B39" s="60"/>
      <c r="C39" s="60"/>
    </row>
    <row r="40" spans="2:3" ht="15" customHeight="1" x14ac:dyDescent="0.15">
      <c r="B40" s="60"/>
      <c r="C40" s="60"/>
    </row>
    <row r="41" spans="2:3" ht="15" customHeight="1" x14ac:dyDescent="0.15">
      <c r="B41" s="60"/>
      <c r="C41" s="60"/>
    </row>
  </sheetData>
  <phoneticPr fontId="1"/>
  <pageMargins left="0.59055118110236227" right="0.78740157480314965" top="0.78740157480314965" bottom="0.78740157480314965" header="0.51181102362204722" footer="0.51181102362204722"/>
  <pageSetup paperSize="9" scale="6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showZeros="0" view="pageBreakPreview" zoomScale="85" zoomScaleNormal="100" zoomScaleSheetLayoutView="85" workbookViewId="0"/>
  </sheetViews>
  <sheetFormatPr defaultRowHeight="13.5" customHeight="1" x14ac:dyDescent="0.15"/>
  <cols>
    <col min="1" max="1" width="5.25" style="134" bestFit="1" customWidth="1"/>
    <col min="2" max="2" width="9" style="134"/>
    <col min="3" max="4" width="5.875" style="134" customWidth="1"/>
    <col min="5" max="10" width="5.875" style="133" customWidth="1"/>
    <col min="11" max="11" width="7.125" style="133" bestFit="1" customWidth="1"/>
    <col min="12" max="13" width="5.875" style="134" customWidth="1"/>
    <col min="14" max="23" width="5.875" style="133" customWidth="1"/>
    <col min="24" max="16384" width="9" style="133"/>
  </cols>
  <sheetData>
    <row r="1" spans="1:23" ht="13.5" customHeight="1" x14ac:dyDescent="0.15">
      <c r="V1" s="148"/>
      <c r="W1" s="148" t="s">
        <v>100</v>
      </c>
    </row>
    <row r="2" spans="1:23" ht="13.5" customHeight="1" x14ac:dyDescent="0.15">
      <c r="A2" s="147" t="s">
        <v>99</v>
      </c>
    </row>
    <row r="3" spans="1:23" ht="13.5" customHeight="1" x14ac:dyDescent="0.15">
      <c r="A3" s="133"/>
      <c r="K3" s="133" t="s">
        <v>245</v>
      </c>
    </row>
    <row r="4" spans="1:23" ht="13.5" customHeight="1" x14ac:dyDescent="0.15">
      <c r="A4" s="856" t="s">
        <v>98</v>
      </c>
      <c r="B4" s="863" t="s">
        <v>97</v>
      </c>
      <c r="C4" s="872" t="s">
        <v>461</v>
      </c>
      <c r="D4" s="873"/>
      <c r="E4" s="873"/>
      <c r="F4" s="873"/>
      <c r="G4" s="873"/>
      <c r="H4" s="873"/>
      <c r="I4" s="873"/>
      <c r="J4" s="874"/>
      <c r="K4" s="875" t="s">
        <v>96</v>
      </c>
      <c r="L4" s="876"/>
      <c r="M4" s="876"/>
      <c r="N4" s="876"/>
      <c r="O4" s="876"/>
      <c r="P4" s="876"/>
      <c r="Q4" s="876"/>
      <c r="R4" s="876"/>
      <c r="S4" s="876"/>
      <c r="T4" s="876"/>
      <c r="U4" s="876"/>
      <c r="V4" s="876"/>
      <c r="W4" s="877"/>
    </row>
    <row r="5" spans="1:23" ht="13.5" customHeight="1" x14ac:dyDescent="0.15">
      <c r="A5" s="857"/>
      <c r="B5" s="864"/>
      <c r="C5" s="861" t="s">
        <v>94</v>
      </c>
      <c r="D5" s="870" t="s">
        <v>93</v>
      </c>
      <c r="E5" s="866" t="s">
        <v>92</v>
      </c>
      <c r="F5" s="867"/>
      <c r="G5" s="867"/>
      <c r="H5" s="867"/>
      <c r="I5" s="867"/>
      <c r="J5" s="868"/>
      <c r="K5" s="860" t="s">
        <v>95</v>
      </c>
      <c r="L5" s="879" t="s">
        <v>94</v>
      </c>
      <c r="M5" s="870" t="s">
        <v>93</v>
      </c>
      <c r="N5" s="866" t="s">
        <v>92</v>
      </c>
      <c r="O5" s="867"/>
      <c r="P5" s="867"/>
      <c r="Q5" s="867"/>
      <c r="R5" s="867"/>
      <c r="S5" s="867"/>
      <c r="T5" s="867"/>
      <c r="U5" s="867"/>
      <c r="V5" s="867"/>
      <c r="W5" s="878"/>
    </row>
    <row r="6" spans="1:23" ht="13.5" customHeight="1" x14ac:dyDescent="0.15">
      <c r="A6" s="858"/>
      <c r="B6" s="864"/>
      <c r="C6" s="869"/>
      <c r="D6" s="871"/>
      <c r="E6" s="866" t="s">
        <v>91</v>
      </c>
      <c r="F6" s="867"/>
      <c r="G6" s="878"/>
      <c r="H6" s="866" t="s">
        <v>90</v>
      </c>
      <c r="I6" s="867"/>
      <c r="J6" s="868"/>
      <c r="K6" s="861"/>
      <c r="L6" s="880"/>
      <c r="M6" s="871"/>
      <c r="N6" s="866" t="s">
        <v>91</v>
      </c>
      <c r="O6" s="867"/>
      <c r="P6" s="867"/>
      <c r="Q6" s="867"/>
      <c r="R6" s="878"/>
      <c r="S6" s="866" t="s">
        <v>90</v>
      </c>
      <c r="T6" s="867"/>
      <c r="U6" s="867"/>
      <c r="V6" s="867"/>
      <c r="W6" s="878"/>
    </row>
    <row r="7" spans="1:23" ht="54.75" thickBot="1" x14ac:dyDescent="0.2">
      <c r="A7" s="859"/>
      <c r="B7" s="865"/>
      <c r="C7" s="253" t="s">
        <v>87</v>
      </c>
      <c r="D7" s="750" t="s">
        <v>86</v>
      </c>
      <c r="E7" s="751" t="s">
        <v>82</v>
      </c>
      <c r="F7" s="752" t="s">
        <v>89</v>
      </c>
      <c r="G7" s="752" t="s">
        <v>88</v>
      </c>
      <c r="H7" s="751" t="s">
        <v>82</v>
      </c>
      <c r="I7" s="752" t="s">
        <v>89</v>
      </c>
      <c r="J7" s="752" t="s">
        <v>88</v>
      </c>
      <c r="K7" s="862"/>
      <c r="L7" s="146" t="s">
        <v>87</v>
      </c>
      <c r="M7" s="145" t="s">
        <v>86</v>
      </c>
      <c r="N7" s="143" t="s">
        <v>82</v>
      </c>
      <c r="O7" s="144" t="s">
        <v>85</v>
      </c>
      <c r="P7" s="144" t="s">
        <v>80</v>
      </c>
      <c r="Q7" s="144" t="s">
        <v>84</v>
      </c>
      <c r="R7" s="144" t="s">
        <v>83</v>
      </c>
      <c r="S7" s="143" t="s">
        <v>82</v>
      </c>
      <c r="T7" s="144" t="s">
        <v>81</v>
      </c>
      <c r="U7" s="144" t="s">
        <v>80</v>
      </c>
      <c r="V7" s="144" t="s">
        <v>79</v>
      </c>
      <c r="W7" s="143" t="s">
        <v>78</v>
      </c>
    </row>
    <row r="8" spans="1:23" ht="13.5" customHeight="1" thickTop="1" x14ac:dyDescent="0.15">
      <c r="A8" s="844">
        <v>1</v>
      </c>
      <c r="B8" s="847" t="s">
        <v>286</v>
      </c>
      <c r="C8" s="838">
        <f>E8+H8+E9+H9</f>
        <v>320</v>
      </c>
      <c r="D8" s="882">
        <v>111</v>
      </c>
      <c r="E8" s="749">
        <v>75</v>
      </c>
      <c r="F8" s="139">
        <f t="shared" ref="F8:F65" si="0">E8/210*1000</f>
        <v>357.14285714285717</v>
      </c>
      <c r="G8" s="764"/>
      <c r="H8" s="215">
        <v>200</v>
      </c>
      <c r="I8" s="139">
        <f>H8/210/SQRT(3)*1000</f>
        <v>549.85739922821494</v>
      </c>
      <c r="J8" s="766"/>
      <c r="K8" s="850"/>
      <c r="L8" s="887">
        <f>+N8+N9+S8+S9</f>
        <v>0</v>
      </c>
      <c r="M8" s="853"/>
      <c r="N8" s="140"/>
      <c r="O8" s="139">
        <f>+N8/210*1000</f>
        <v>0</v>
      </c>
      <c r="P8" s="138"/>
      <c r="Q8" s="137">
        <f>+G8+P8</f>
        <v>0</v>
      </c>
      <c r="R8" s="141">
        <f>IF(O8=0,0,+Q8/O8*100)</f>
        <v>0</v>
      </c>
      <c r="S8" s="140"/>
      <c r="T8" s="139">
        <f t="shared" ref="T8:T39" si="1">+S8/210/SQRT(3)*1000</f>
        <v>0</v>
      </c>
      <c r="U8" s="138"/>
      <c r="V8" s="137">
        <f t="shared" ref="V8:V39" si="2">+J8+U8</f>
        <v>0</v>
      </c>
      <c r="W8" s="136">
        <f t="shared" ref="W8:W39" si="3">IF(T8=0,0,+V8/T8*100)</f>
        <v>0</v>
      </c>
    </row>
    <row r="9" spans="1:23" ht="13.5" customHeight="1" x14ac:dyDescent="0.15">
      <c r="A9" s="855"/>
      <c r="B9" s="854"/>
      <c r="C9" s="881"/>
      <c r="D9" s="883"/>
      <c r="E9" s="216">
        <v>30</v>
      </c>
      <c r="F9" s="201">
        <f t="shared" si="0"/>
        <v>142.85714285714286</v>
      </c>
      <c r="G9" s="765"/>
      <c r="H9" s="216">
        <v>15</v>
      </c>
      <c r="I9" s="201">
        <f t="shared" ref="I9:I65" si="4">H9/210/SQRT(3)*1000</f>
        <v>41.239304942116128</v>
      </c>
      <c r="J9" s="767"/>
      <c r="K9" s="886"/>
      <c r="L9" s="884"/>
      <c r="M9" s="885"/>
      <c r="N9" s="142"/>
      <c r="O9" s="201">
        <f>+N9/210*1000</f>
        <v>0</v>
      </c>
      <c r="P9" s="202"/>
      <c r="Q9" s="203">
        <f>+G9+P9</f>
        <v>0</v>
      </c>
      <c r="R9" s="217">
        <f>IF(O9=0,0,+Q9/O9*100)</f>
        <v>0</v>
      </c>
      <c r="S9" s="142"/>
      <c r="T9" s="201">
        <f t="shared" si="1"/>
        <v>0</v>
      </c>
      <c r="U9" s="202"/>
      <c r="V9" s="203">
        <f t="shared" si="2"/>
        <v>0</v>
      </c>
      <c r="W9" s="204">
        <f t="shared" si="3"/>
        <v>0</v>
      </c>
    </row>
    <row r="10" spans="1:23" ht="13.5" customHeight="1" x14ac:dyDescent="0.15">
      <c r="A10" s="855">
        <f>+A8+1</f>
        <v>2</v>
      </c>
      <c r="B10" s="854" t="s">
        <v>287</v>
      </c>
      <c r="C10" s="881">
        <f>E10+H10+E11+H11</f>
        <v>250</v>
      </c>
      <c r="D10" s="883">
        <v>117</v>
      </c>
      <c r="E10" s="215">
        <v>100</v>
      </c>
      <c r="F10" s="201">
        <f t="shared" si="0"/>
        <v>476.19047619047615</v>
      </c>
      <c r="G10" s="764"/>
      <c r="H10" s="215">
        <v>150</v>
      </c>
      <c r="I10" s="201">
        <f t="shared" si="4"/>
        <v>412.39304942116127</v>
      </c>
      <c r="J10" s="766"/>
      <c r="K10" s="886"/>
      <c r="L10" s="884">
        <f>+N10+N11+S10+S11</f>
        <v>0</v>
      </c>
      <c r="M10" s="885"/>
      <c r="N10" s="142"/>
      <c r="O10" s="201">
        <f t="shared" ref="O10:O13" si="5">+N10/210*1000</f>
        <v>0</v>
      </c>
      <c r="P10" s="202"/>
      <c r="Q10" s="203">
        <f>+G10+P10</f>
        <v>0</v>
      </c>
      <c r="R10" s="217">
        <f>IF(O10=0,0,+Q10/O10*100)</f>
        <v>0</v>
      </c>
      <c r="S10" s="142"/>
      <c r="T10" s="201">
        <f t="shared" si="1"/>
        <v>0</v>
      </c>
      <c r="U10" s="202"/>
      <c r="V10" s="203">
        <f t="shared" si="2"/>
        <v>0</v>
      </c>
      <c r="W10" s="204">
        <f t="shared" si="3"/>
        <v>0</v>
      </c>
    </row>
    <row r="11" spans="1:23" ht="13.5" customHeight="1" x14ac:dyDescent="0.15">
      <c r="A11" s="855"/>
      <c r="B11" s="854"/>
      <c r="C11" s="881"/>
      <c r="D11" s="883"/>
      <c r="E11" s="756"/>
      <c r="F11" s="757">
        <f t="shared" si="0"/>
        <v>0</v>
      </c>
      <c r="G11" s="765"/>
      <c r="H11" s="756"/>
      <c r="I11" s="757">
        <f t="shared" si="4"/>
        <v>0</v>
      </c>
      <c r="J11" s="767"/>
      <c r="K11" s="886"/>
      <c r="L11" s="884"/>
      <c r="M11" s="885"/>
      <c r="N11" s="142"/>
      <c r="O11" s="201">
        <f t="shared" si="5"/>
        <v>0</v>
      </c>
      <c r="P11" s="202"/>
      <c r="Q11" s="203">
        <f>+G11+P11</f>
        <v>0</v>
      </c>
      <c r="R11" s="217">
        <f t="shared" ref="R11:R65" si="6">IF(O11=0,0,+Q11/O11*100)</f>
        <v>0</v>
      </c>
      <c r="S11" s="142"/>
      <c r="T11" s="201">
        <f t="shared" si="1"/>
        <v>0</v>
      </c>
      <c r="U11" s="202"/>
      <c r="V11" s="203">
        <f t="shared" si="2"/>
        <v>0</v>
      </c>
      <c r="W11" s="204">
        <f t="shared" si="3"/>
        <v>0</v>
      </c>
    </row>
    <row r="12" spans="1:23" ht="13.5" customHeight="1" x14ac:dyDescent="0.15">
      <c r="A12" s="855">
        <f t="shared" ref="A12" si="7">+A10+1</f>
        <v>3</v>
      </c>
      <c r="B12" s="847" t="s">
        <v>288</v>
      </c>
      <c r="C12" s="881">
        <f>E12+H12+E13+H13</f>
        <v>600</v>
      </c>
      <c r="D12" s="883">
        <v>219</v>
      </c>
      <c r="E12" s="215">
        <v>100</v>
      </c>
      <c r="F12" s="201">
        <f t="shared" si="0"/>
        <v>476.19047619047615</v>
      </c>
      <c r="G12" s="764"/>
      <c r="H12" s="215">
        <v>200</v>
      </c>
      <c r="I12" s="201">
        <f t="shared" si="4"/>
        <v>549.85739922821494</v>
      </c>
      <c r="J12" s="766"/>
      <c r="K12" s="886"/>
      <c r="L12" s="884">
        <f>+N12+N13+S12+S13</f>
        <v>0</v>
      </c>
      <c r="M12" s="885"/>
      <c r="N12" s="142"/>
      <c r="O12" s="201">
        <f t="shared" si="5"/>
        <v>0</v>
      </c>
      <c r="P12" s="202"/>
      <c r="Q12" s="203">
        <f>+G12+P12</f>
        <v>0</v>
      </c>
      <c r="R12" s="217">
        <f t="shared" si="6"/>
        <v>0</v>
      </c>
      <c r="S12" s="142"/>
      <c r="T12" s="201">
        <f t="shared" si="1"/>
        <v>0</v>
      </c>
      <c r="U12" s="202"/>
      <c r="V12" s="203">
        <f t="shared" si="2"/>
        <v>0</v>
      </c>
      <c r="W12" s="204">
        <f t="shared" si="3"/>
        <v>0</v>
      </c>
    </row>
    <row r="13" spans="1:23" ht="13.5" customHeight="1" x14ac:dyDescent="0.15">
      <c r="A13" s="855"/>
      <c r="B13" s="854"/>
      <c r="C13" s="881"/>
      <c r="D13" s="883"/>
      <c r="E13" s="216">
        <v>100</v>
      </c>
      <c r="F13" s="201">
        <f t="shared" si="0"/>
        <v>476.19047619047615</v>
      </c>
      <c r="G13" s="765"/>
      <c r="H13" s="216">
        <v>200</v>
      </c>
      <c r="I13" s="201">
        <f t="shared" si="4"/>
        <v>549.85739922821494</v>
      </c>
      <c r="J13" s="767"/>
      <c r="K13" s="886"/>
      <c r="L13" s="884"/>
      <c r="M13" s="885"/>
      <c r="N13" s="142"/>
      <c r="O13" s="201">
        <f t="shared" si="5"/>
        <v>0</v>
      </c>
      <c r="P13" s="202"/>
      <c r="Q13" s="203">
        <f t="shared" ref="Q13:Q65" si="8">+G13+P13</f>
        <v>0</v>
      </c>
      <c r="R13" s="217">
        <f t="shared" si="6"/>
        <v>0</v>
      </c>
      <c r="S13" s="142"/>
      <c r="T13" s="201">
        <f t="shared" si="1"/>
        <v>0</v>
      </c>
      <c r="U13" s="202"/>
      <c r="V13" s="203">
        <f t="shared" si="2"/>
        <v>0</v>
      </c>
      <c r="W13" s="204">
        <f t="shared" si="3"/>
        <v>0</v>
      </c>
    </row>
    <row r="14" spans="1:23" ht="13.5" customHeight="1" x14ac:dyDescent="0.15">
      <c r="A14" s="855">
        <f t="shared" ref="A14" si="9">+A12+1</f>
        <v>4</v>
      </c>
      <c r="B14" s="854" t="s">
        <v>289</v>
      </c>
      <c r="C14" s="881">
        <f>E14+H14+E15+H15</f>
        <v>220</v>
      </c>
      <c r="D14" s="883">
        <v>99</v>
      </c>
      <c r="E14" s="215">
        <v>50</v>
      </c>
      <c r="F14" s="201">
        <f t="shared" si="0"/>
        <v>238.09523809523807</v>
      </c>
      <c r="G14" s="764"/>
      <c r="H14" s="215">
        <v>150</v>
      </c>
      <c r="I14" s="201">
        <f t="shared" si="4"/>
        <v>412.39304942116127</v>
      </c>
      <c r="J14" s="766"/>
      <c r="K14" s="886"/>
      <c r="L14" s="884">
        <f t="shared" ref="L14" si="10">+N14+N15+S14+S15</f>
        <v>0</v>
      </c>
      <c r="M14" s="885"/>
      <c r="N14" s="142"/>
      <c r="O14" s="201">
        <f t="shared" ref="O14:O65" si="11">+N14/210*1000</f>
        <v>0</v>
      </c>
      <c r="P14" s="202"/>
      <c r="Q14" s="203">
        <f t="shared" si="8"/>
        <v>0</v>
      </c>
      <c r="R14" s="217">
        <f t="shared" si="6"/>
        <v>0</v>
      </c>
      <c r="S14" s="142"/>
      <c r="T14" s="201">
        <f t="shared" si="1"/>
        <v>0</v>
      </c>
      <c r="U14" s="202"/>
      <c r="V14" s="203">
        <f t="shared" si="2"/>
        <v>0</v>
      </c>
      <c r="W14" s="204">
        <f t="shared" si="3"/>
        <v>0</v>
      </c>
    </row>
    <row r="15" spans="1:23" ht="13.5" customHeight="1" x14ac:dyDescent="0.15">
      <c r="A15" s="855"/>
      <c r="B15" s="854"/>
      <c r="C15" s="881"/>
      <c r="D15" s="883"/>
      <c r="E15" s="216">
        <v>20</v>
      </c>
      <c r="F15" s="201">
        <f t="shared" si="0"/>
        <v>95.238095238095227</v>
      </c>
      <c r="G15" s="765"/>
      <c r="H15" s="756"/>
      <c r="I15" s="757">
        <f t="shared" si="4"/>
        <v>0</v>
      </c>
      <c r="J15" s="767"/>
      <c r="K15" s="886"/>
      <c r="L15" s="884"/>
      <c r="M15" s="885"/>
      <c r="N15" s="142"/>
      <c r="O15" s="201">
        <f t="shared" si="11"/>
        <v>0</v>
      </c>
      <c r="P15" s="202"/>
      <c r="Q15" s="203">
        <f t="shared" si="8"/>
        <v>0</v>
      </c>
      <c r="R15" s="217">
        <f t="shared" si="6"/>
        <v>0</v>
      </c>
      <c r="S15" s="142"/>
      <c r="T15" s="201">
        <f t="shared" si="1"/>
        <v>0</v>
      </c>
      <c r="U15" s="202"/>
      <c r="V15" s="203">
        <f t="shared" si="2"/>
        <v>0</v>
      </c>
      <c r="W15" s="204">
        <f t="shared" si="3"/>
        <v>0</v>
      </c>
    </row>
    <row r="16" spans="1:23" ht="13.5" customHeight="1" x14ac:dyDescent="0.15">
      <c r="A16" s="855">
        <f t="shared" ref="A16" si="12">+A14+1</f>
        <v>5</v>
      </c>
      <c r="B16" s="847" t="s">
        <v>290</v>
      </c>
      <c r="C16" s="881">
        <f>E16+H16+E17+H17</f>
        <v>275</v>
      </c>
      <c r="D16" s="883">
        <v>77</v>
      </c>
      <c r="E16" s="215">
        <v>75</v>
      </c>
      <c r="F16" s="201">
        <f t="shared" si="0"/>
        <v>357.14285714285717</v>
      </c>
      <c r="G16" s="764"/>
      <c r="H16" s="215">
        <v>50</v>
      </c>
      <c r="I16" s="201">
        <f t="shared" si="4"/>
        <v>137.46434980705374</v>
      </c>
      <c r="J16" s="766"/>
      <c r="K16" s="886"/>
      <c r="L16" s="884">
        <f t="shared" ref="L16" si="13">+N16+N17+S16+S17</f>
        <v>0</v>
      </c>
      <c r="M16" s="885"/>
      <c r="N16" s="142"/>
      <c r="O16" s="201">
        <f t="shared" si="11"/>
        <v>0</v>
      </c>
      <c r="P16" s="202"/>
      <c r="Q16" s="203">
        <f t="shared" si="8"/>
        <v>0</v>
      </c>
      <c r="R16" s="217">
        <f t="shared" si="6"/>
        <v>0</v>
      </c>
      <c r="S16" s="142"/>
      <c r="T16" s="201">
        <f t="shared" si="1"/>
        <v>0</v>
      </c>
      <c r="U16" s="202"/>
      <c r="V16" s="203">
        <f t="shared" si="2"/>
        <v>0</v>
      </c>
      <c r="W16" s="204">
        <f t="shared" si="3"/>
        <v>0</v>
      </c>
    </row>
    <row r="17" spans="1:23" ht="13.5" customHeight="1" x14ac:dyDescent="0.15">
      <c r="A17" s="855"/>
      <c r="B17" s="854"/>
      <c r="C17" s="881"/>
      <c r="D17" s="883"/>
      <c r="E17" s="756"/>
      <c r="F17" s="757">
        <f t="shared" si="0"/>
        <v>0</v>
      </c>
      <c r="G17" s="765"/>
      <c r="H17" s="216">
        <v>150</v>
      </c>
      <c r="I17" s="201">
        <f t="shared" si="4"/>
        <v>412.39304942116127</v>
      </c>
      <c r="J17" s="767"/>
      <c r="K17" s="886"/>
      <c r="L17" s="884"/>
      <c r="M17" s="885"/>
      <c r="N17" s="142"/>
      <c r="O17" s="201">
        <f t="shared" si="11"/>
        <v>0</v>
      </c>
      <c r="P17" s="202"/>
      <c r="Q17" s="203">
        <f t="shared" si="8"/>
        <v>0</v>
      </c>
      <c r="R17" s="217">
        <f t="shared" si="6"/>
        <v>0</v>
      </c>
      <c r="S17" s="142"/>
      <c r="T17" s="201">
        <f t="shared" si="1"/>
        <v>0</v>
      </c>
      <c r="U17" s="202"/>
      <c r="V17" s="203">
        <f t="shared" si="2"/>
        <v>0</v>
      </c>
      <c r="W17" s="204">
        <f t="shared" si="3"/>
        <v>0</v>
      </c>
    </row>
    <row r="18" spans="1:23" ht="13.5" customHeight="1" x14ac:dyDescent="0.15">
      <c r="A18" s="855">
        <f t="shared" ref="A18" si="14">+A16+1</f>
        <v>6</v>
      </c>
      <c r="B18" s="854" t="s">
        <v>291</v>
      </c>
      <c r="C18" s="881">
        <f>E18+H18+E19+H19</f>
        <v>125</v>
      </c>
      <c r="D18" s="883">
        <v>84</v>
      </c>
      <c r="E18" s="215">
        <v>75</v>
      </c>
      <c r="F18" s="201">
        <f t="shared" si="0"/>
        <v>357.14285714285717</v>
      </c>
      <c r="G18" s="764"/>
      <c r="H18" s="215">
        <v>50</v>
      </c>
      <c r="I18" s="201">
        <f t="shared" si="4"/>
        <v>137.46434980705374</v>
      </c>
      <c r="J18" s="766"/>
      <c r="K18" s="886"/>
      <c r="L18" s="884">
        <f t="shared" ref="L18" si="15">+N18+N19+S18+S19</f>
        <v>0</v>
      </c>
      <c r="M18" s="885"/>
      <c r="N18" s="142"/>
      <c r="O18" s="201">
        <f t="shared" si="11"/>
        <v>0</v>
      </c>
      <c r="P18" s="202"/>
      <c r="Q18" s="203">
        <f t="shared" si="8"/>
        <v>0</v>
      </c>
      <c r="R18" s="217">
        <f t="shared" si="6"/>
        <v>0</v>
      </c>
      <c r="S18" s="142"/>
      <c r="T18" s="201">
        <f t="shared" si="1"/>
        <v>0</v>
      </c>
      <c r="U18" s="202"/>
      <c r="V18" s="203">
        <f t="shared" si="2"/>
        <v>0</v>
      </c>
      <c r="W18" s="204">
        <f t="shared" si="3"/>
        <v>0</v>
      </c>
    </row>
    <row r="19" spans="1:23" ht="13.5" customHeight="1" x14ac:dyDescent="0.15">
      <c r="A19" s="855"/>
      <c r="B19" s="854"/>
      <c r="C19" s="881"/>
      <c r="D19" s="883"/>
      <c r="E19" s="756"/>
      <c r="F19" s="757">
        <f t="shared" si="0"/>
        <v>0</v>
      </c>
      <c r="G19" s="765"/>
      <c r="H19" s="756"/>
      <c r="I19" s="757">
        <f t="shared" si="4"/>
        <v>0</v>
      </c>
      <c r="J19" s="767"/>
      <c r="K19" s="886"/>
      <c r="L19" s="884"/>
      <c r="M19" s="885"/>
      <c r="N19" s="142"/>
      <c r="O19" s="201">
        <f t="shared" si="11"/>
        <v>0</v>
      </c>
      <c r="P19" s="202"/>
      <c r="Q19" s="203">
        <f t="shared" si="8"/>
        <v>0</v>
      </c>
      <c r="R19" s="217">
        <f t="shared" si="6"/>
        <v>0</v>
      </c>
      <c r="S19" s="142"/>
      <c r="T19" s="201">
        <f t="shared" si="1"/>
        <v>0</v>
      </c>
      <c r="U19" s="202"/>
      <c r="V19" s="203">
        <f t="shared" si="2"/>
        <v>0</v>
      </c>
      <c r="W19" s="204">
        <f t="shared" si="3"/>
        <v>0</v>
      </c>
    </row>
    <row r="20" spans="1:23" ht="13.5" customHeight="1" x14ac:dyDescent="0.15">
      <c r="A20" s="855">
        <f t="shared" ref="A20" si="16">+A18+1</f>
        <v>7</v>
      </c>
      <c r="B20" s="847" t="s">
        <v>292</v>
      </c>
      <c r="C20" s="881">
        <f t="shared" ref="C20" si="17">E20+H20+E21+H21</f>
        <v>295</v>
      </c>
      <c r="D20" s="883">
        <v>126</v>
      </c>
      <c r="E20" s="215">
        <v>75</v>
      </c>
      <c r="F20" s="201">
        <f t="shared" si="0"/>
        <v>357.14285714285717</v>
      </c>
      <c r="G20" s="764"/>
      <c r="H20" s="215">
        <v>200</v>
      </c>
      <c r="I20" s="201">
        <f t="shared" si="4"/>
        <v>549.85739922821494</v>
      </c>
      <c r="J20" s="766"/>
      <c r="K20" s="886"/>
      <c r="L20" s="884">
        <f t="shared" ref="L20" si="18">+N20+N21+S20+S21</f>
        <v>0</v>
      </c>
      <c r="M20" s="885"/>
      <c r="N20" s="142"/>
      <c r="O20" s="201">
        <f t="shared" si="11"/>
        <v>0</v>
      </c>
      <c r="P20" s="202"/>
      <c r="Q20" s="203">
        <f t="shared" si="8"/>
        <v>0</v>
      </c>
      <c r="R20" s="217">
        <f t="shared" si="6"/>
        <v>0</v>
      </c>
      <c r="S20" s="142"/>
      <c r="T20" s="201">
        <f t="shared" si="1"/>
        <v>0</v>
      </c>
      <c r="U20" s="202"/>
      <c r="V20" s="203">
        <f t="shared" si="2"/>
        <v>0</v>
      </c>
      <c r="W20" s="204">
        <f t="shared" si="3"/>
        <v>0</v>
      </c>
    </row>
    <row r="21" spans="1:23" ht="13.5" customHeight="1" x14ac:dyDescent="0.15">
      <c r="A21" s="855"/>
      <c r="B21" s="854"/>
      <c r="C21" s="881"/>
      <c r="D21" s="883"/>
      <c r="E21" s="216">
        <v>20</v>
      </c>
      <c r="F21" s="201">
        <f t="shared" si="0"/>
        <v>95.238095238095227</v>
      </c>
      <c r="G21" s="765"/>
      <c r="H21" s="756"/>
      <c r="I21" s="757">
        <f t="shared" si="4"/>
        <v>0</v>
      </c>
      <c r="J21" s="767"/>
      <c r="K21" s="886"/>
      <c r="L21" s="884"/>
      <c r="M21" s="885"/>
      <c r="N21" s="142"/>
      <c r="O21" s="201">
        <f t="shared" si="11"/>
        <v>0</v>
      </c>
      <c r="P21" s="202"/>
      <c r="Q21" s="203">
        <f t="shared" si="8"/>
        <v>0</v>
      </c>
      <c r="R21" s="217">
        <f t="shared" si="6"/>
        <v>0</v>
      </c>
      <c r="S21" s="142"/>
      <c r="T21" s="201">
        <f t="shared" si="1"/>
        <v>0</v>
      </c>
      <c r="U21" s="202"/>
      <c r="V21" s="203">
        <f t="shared" si="2"/>
        <v>0</v>
      </c>
      <c r="W21" s="204">
        <f t="shared" si="3"/>
        <v>0</v>
      </c>
    </row>
    <row r="22" spans="1:23" ht="13.5" customHeight="1" x14ac:dyDescent="0.15">
      <c r="A22" s="855">
        <f t="shared" ref="A22" si="19">+A20+1</f>
        <v>8</v>
      </c>
      <c r="B22" s="854" t="s">
        <v>293</v>
      </c>
      <c r="C22" s="881">
        <f t="shared" ref="C22" si="20">E22+H22+E23+H23</f>
        <v>150</v>
      </c>
      <c r="D22" s="883">
        <v>86</v>
      </c>
      <c r="E22" s="215">
        <v>75</v>
      </c>
      <c r="F22" s="201">
        <f t="shared" si="0"/>
        <v>357.14285714285717</v>
      </c>
      <c r="G22" s="764"/>
      <c r="H22" s="215">
        <v>75</v>
      </c>
      <c r="I22" s="201">
        <f t="shared" si="4"/>
        <v>206.19652471058063</v>
      </c>
      <c r="J22" s="766"/>
      <c r="K22" s="886"/>
      <c r="L22" s="884">
        <f t="shared" ref="L22" si="21">+N22+N23+S22+S23</f>
        <v>0</v>
      </c>
      <c r="M22" s="885"/>
      <c r="N22" s="142"/>
      <c r="O22" s="201">
        <f t="shared" si="11"/>
        <v>0</v>
      </c>
      <c r="P22" s="202"/>
      <c r="Q22" s="203">
        <f t="shared" si="8"/>
        <v>0</v>
      </c>
      <c r="R22" s="217">
        <f t="shared" si="6"/>
        <v>0</v>
      </c>
      <c r="S22" s="142"/>
      <c r="T22" s="201">
        <f t="shared" si="1"/>
        <v>0</v>
      </c>
      <c r="U22" s="202"/>
      <c r="V22" s="203">
        <f t="shared" si="2"/>
        <v>0</v>
      </c>
      <c r="W22" s="204">
        <f t="shared" si="3"/>
        <v>0</v>
      </c>
    </row>
    <row r="23" spans="1:23" ht="13.5" customHeight="1" x14ac:dyDescent="0.15">
      <c r="A23" s="855"/>
      <c r="B23" s="854"/>
      <c r="C23" s="881"/>
      <c r="D23" s="883"/>
      <c r="E23" s="756"/>
      <c r="F23" s="757">
        <f t="shared" si="0"/>
        <v>0</v>
      </c>
      <c r="G23" s="765"/>
      <c r="H23" s="756"/>
      <c r="I23" s="757">
        <f t="shared" si="4"/>
        <v>0</v>
      </c>
      <c r="J23" s="767"/>
      <c r="K23" s="886"/>
      <c r="L23" s="884"/>
      <c r="M23" s="885"/>
      <c r="N23" s="142"/>
      <c r="O23" s="201">
        <f t="shared" si="11"/>
        <v>0</v>
      </c>
      <c r="P23" s="202"/>
      <c r="Q23" s="203">
        <f t="shared" si="8"/>
        <v>0</v>
      </c>
      <c r="R23" s="217">
        <f t="shared" si="6"/>
        <v>0</v>
      </c>
      <c r="S23" s="142"/>
      <c r="T23" s="201">
        <f t="shared" si="1"/>
        <v>0</v>
      </c>
      <c r="U23" s="202"/>
      <c r="V23" s="203">
        <f t="shared" si="2"/>
        <v>0</v>
      </c>
      <c r="W23" s="204">
        <f t="shared" si="3"/>
        <v>0</v>
      </c>
    </row>
    <row r="24" spans="1:23" ht="13.5" customHeight="1" x14ac:dyDescent="0.15">
      <c r="A24" s="855">
        <f t="shared" ref="A24" si="22">+A22+1</f>
        <v>9</v>
      </c>
      <c r="B24" s="847" t="s">
        <v>294</v>
      </c>
      <c r="C24" s="881">
        <f t="shared" ref="C24" si="23">E24+H24+E25+H25</f>
        <v>125</v>
      </c>
      <c r="D24" s="883">
        <v>59</v>
      </c>
      <c r="E24" s="215">
        <v>75</v>
      </c>
      <c r="F24" s="201">
        <f t="shared" si="0"/>
        <v>357.14285714285717</v>
      </c>
      <c r="G24" s="764"/>
      <c r="H24" s="215">
        <v>50</v>
      </c>
      <c r="I24" s="201">
        <f t="shared" si="4"/>
        <v>137.46434980705374</v>
      </c>
      <c r="J24" s="766"/>
      <c r="K24" s="886"/>
      <c r="L24" s="884">
        <f t="shared" ref="L24" si="24">+N24+N25+S24+S25</f>
        <v>0</v>
      </c>
      <c r="M24" s="885"/>
      <c r="N24" s="142"/>
      <c r="O24" s="201">
        <f t="shared" si="11"/>
        <v>0</v>
      </c>
      <c r="P24" s="202"/>
      <c r="Q24" s="203">
        <f t="shared" si="8"/>
        <v>0</v>
      </c>
      <c r="R24" s="217">
        <f t="shared" si="6"/>
        <v>0</v>
      </c>
      <c r="S24" s="142"/>
      <c r="T24" s="201">
        <f t="shared" si="1"/>
        <v>0</v>
      </c>
      <c r="U24" s="202"/>
      <c r="V24" s="203">
        <f t="shared" si="2"/>
        <v>0</v>
      </c>
      <c r="W24" s="204">
        <f t="shared" si="3"/>
        <v>0</v>
      </c>
    </row>
    <row r="25" spans="1:23" ht="13.5" customHeight="1" x14ac:dyDescent="0.15">
      <c r="A25" s="855"/>
      <c r="B25" s="854"/>
      <c r="C25" s="881"/>
      <c r="D25" s="883"/>
      <c r="E25" s="756"/>
      <c r="F25" s="757">
        <f t="shared" si="0"/>
        <v>0</v>
      </c>
      <c r="G25" s="765"/>
      <c r="H25" s="756"/>
      <c r="I25" s="757">
        <f t="shared" si="4"/>
        <v>0</v>
      </c>
      <c r="J25" s="767"/>
      <c r="K25" s="886"/>
      <c r="L25" s="884"/>
      <c r="M25" s="885"/>
      <c r="N25" s="142"/>
      <c r="O25" s="201">
        <f t="shared" si="11"/>
        <v>0</v>
      </c>
      <c r="P25" s="202"/>
      <c r="Q25" s="203">
        <f t="shared" si="8"/>
        <v>0</v>
      </c>
      <c r="R25" s="217">
        <f t="shared" si="6"/>
        <v>0</v>
      </c>
      <c r="S25" s="142"/>
      <c r="T25" s="201">
        <f t="shared" si="1"/>
        <v>0</v>
      </c>
      <c r="U25" s="202"/>
      <c r="V25" s="203">
        <f t="shared" si="2"/>
        <v>0</v>
      </c>
      <c r="W25" s="204">
        <f t="shared" si="3"/>
        <v>0</v>
      </c>
    </row>
    <row r="26" spans="1:23" ht="13.5" customHeight="1" x14ac:dyDescent="0.15">
      <c r="A26" s="855">
        <f t="shared" ref="A26" si="25">+A24+1</f>
        <v>10</v>
      </c>
      <c r="B26" s="854" t="s">
        <v>295</v>
      </c>
      <c r="C26" s="881">
        <f t="shared" ref="C26" si="26">E26+H26+E27+H27</f>
        <v>150</v>
      </c>
      <c r="D26" s="883">
        <v>83</v>
      </c>
      <c r="E26" s="215">
        <v>50</v>
      </c>
      <c r="F26" s="201">
        <f t="shared" si="0"/>
        <v>238.09523809523807</v>
      </c>
      <c r="G26" s="764"/>
      <c r="H26" s="215">
        <v>50</v>
      </c>
      <c r="I26" s="201">
        <f t="shared" si="4"/>
        <v>137.46434980705374</v>
      </c>
      <c r="J26" s="766"/>
      <c r="K26" s="886"/>
      <c r="L26" s="884">
        <f t="shared" ref="L26" si="27">+N26+N27+S26+S27</f>
        <v>0</v>
      </c>
      <c r="M26" s="885"/>
      <c r="N26" s="142"/>
      <c r="O26" s="201">
        <f t="shared" si="11"/>
        <v>0</v>
      </c>
      <c r="P26" s="202"/>
      <c r="Q26" s="203">
        <f t="shared" si="8"/>
        <v>0</v>
      </c>
      <c r="R26" s="217">
        <f t="shared" si="6"/>
        <v>0</v>
      </c>
      <c r="S26" s="142"/>
      <c r="T26" s="201">
        <f t="shared" si="1"/>
        <v>0</v>
      </c>
      <c r="U26" s="202"/>
      <c r="V26" s="203">
        <f t="shared" si="2"/>
        <v>0</v>
      </c>
      <c r="W26" s="204">
        <f t="shared" si="3"/>
        <v>0</v>
      </c>
    </row>
    <row r="27" spans="1:23" ht="13.5" customHeight="1" x14ac:dyDescent="0.15">
      <c r="A27" s="855"/>
      <c r="B27" s="854"/>
      <c r="C27" s="881"/>
      <c r="D27" s="883"/>
      <c r="E27" s="216">
        <v>50</v>
      </c>
      <c r="F27" s="201">
        <f t="shared" si="0"/>
        <v>238.09523809523807</v>
      </c>
      <c r="G27" s="765"/>
      <c r="H27" s="756"/>
      <c r="I27" s="757">
        <f t="shared" si="4"/>
        <v>0</v>
      </c>
      <c r="J27" s="767"/>
      <c r="K27" s="886"/>
      <c r="L27" s="884"/>
      <c r="M27" s="885"/>
      <c r="N27" s="142"/>
      <c r="O27" s="201">
        <f t="shared" si="11"/>
        <v>0</v>
      </c>
      <c r="P27" s="202"/>
      <c r="Q27" s="203">
        <f t="shared" si="8"/>
        <v>0</v>
      </c>
      <c r="R27" s="217">
        <f t="shared" si="6"/>
        <v>0</v>
      </c>
      <c r="S27" s="142"/>
      <c r="T27" s="201">
        <f t="shared" si="1"/>
        <v>0</v>
      </c>
      <c r="U27" s="202"/>
      <c r="V27" s="203">
        <f t="shared" si="2"/>
        <v>0</v>
      </c>
      <c r="W27" s="204">
        <f t="shared" si="3"/>
        <v>0</v>
      </c>
    </row>
    <row r="28" spans="1:23" ht="13.5" customHeight="1" x14ac:dyDescent="0.15">
      <c r="A28" s="855">
        <f t="shared" ref="A28" si="28">+A26+1</f>
        <v>11</v>
      </c>
      <c r="B28" s="847" t="s">
        <v>296</v>
      </c>
      <c r="C28" s="881">
        <f t="shared" ref="C28" si="29">E28+H28+E29+H29</f>
        <v>275</v>
      </c>
      <c r="D28" s="883">
        <v>102</v>
      </c>
      <c r="E28" s="215">
        <v>75</v>
      </c>
      <c r="F28" s="201">
        <f t="shared" si="0"/>
        <v>357.14285714285717</v>
      </c>
      <c r="G28" s="764"/>
      <c r="H28" s="215">
        <v>200</v>
      </c>
      <c r="I28" s="201">
        <f t="shared" si="4"/>
        <v>549.85739922821494</v>
      </c>
      <c r="J28" s="766"/>
      <c r="K28" s="886"/>
      <c r="L28" s="884">
        <f t="shared" ref="L28" si="30">+N28+N29+S28+S29</f>
        <v>0</v>
      </c>
      <c r="M28" s="885"/>
      <c r="N28" s="142"/>
      <c r="O28" s="201">
        <f t="shared" si="11"/>
        <v>0</v>
      </c>
      <c r="P28" s="202"/>
      <c r="Q28" s="203">
        <f t="shared" si="8"/>
        <v>0</v>
      </c>
      <c r="R28" s="217">
        <f t="shared" si="6"/>
        <v>0</v>
      </c>
      <c r="S28" s="142"/>
      <c r="T28" s="201">
        <f t="shared" si="1"/>
        <v>0</v>
      </c>
      <c r="U28" s="202"/>
      <c r="V28" s="203">
        <f t="shared" si="2"/>
        <v>0</v>
      </c>
      <c r="W28" s="204">
        <f t="shared" si="3"/>
        <v>0</v>
      </c>
    </row>
    <row r="29" spans="1:23" ht="13.5" customHeight="1" x14ac:dyDescent="0.15">
      <c r="A29" s="855"/>
      <c r="B29" s="854"/>
      <c r="C29" s="881"/>
      <c r="D29" s="883"/>
      <c r="E29" s="756"/>
      <c r="F29" s="757">
        <f t="shared" si="0"/>
        <v>0</v>
      </c>
      <c r="G29" s="765"/>
      <c r="H29" s="756"/>
      <c r="I29" s="757">
        <f t="shared" si="4"/>
        <v>0</v>
      </c>
      <c r="J29" s="767"/>
      <c r="K29" s="886"/>
      <c r="L29" s="884"/>
      <c r="M29" s="885"/>
      <c r="N29" s="142"/>
      <c r="O29" s="201">
        <f t="shared" si="11"/>
        <v>0</v>
      </c>
      <c r="P29" s="202"/>
      <c r="Q29" s="203">
        <f t="shared" si="8"/>
        <v>0</v>
      </c>
      <c r="R29" s="217">
        <f t="shared" si="6"/>
        <v>0</v>
      </c>
      <c r="S29" s="142"/>
      <c r="T29" s="201">
        <f t="shared" si="1"/>
        <v>0</v>
      </c>
      <c r="U29" s="202"/>
      <c r="V29" s="203">
        <f t="shared" si="2"/>
        <v>0</v>
      </c>
      <c r="W29" s="204">
        <f t="shared" si="3"/>
        <v>0</v>
      </c>
    </row>
    <row r="30" spans="1:23" ht="13.5" customHeight="1" x14ac:dyDescent="0.15">
      <c r="A30" s="855">
        <f t="shared" ref="A30" si="31">+A28+1</f>
        <v>12</v>
      </c>
      <c r="B30" s="854" t="s">
        <v>297</v>
      </c>
      <c r="C30" s="881">
        <f t="shared" ref="C30" si="32">E30+H30+E31+H31</f>
        <v>125</v>
      </c>
      <c r="D30" s="883">
        <v>76</v>
      </c>
      <c r="E30" s="215">
        <v>75</v>
      </c>
      <c r="F30" s="201">
        <f t="shared" si="0"/>
        <v>357.14285714285717</v>
      </c>
      <c r="G30" s="764"/>
      <c r="H30" s="215">
        <v>50</v>
      </c>
      <c r="I30" s="201">
        <f t="shared" si="4"/>
        <v>137.46434980705374</v>
      </c>
      <c r="J30" s="766"/>
      <c r="K30" s="886"/>
      <c r="L30" s="884">
        <f t="shared" ref="L30" si="33">+N30+N31+S30+S31</f>
        <v>0</v>
      </c>
      <c r="M30" s="885"/>
      <c r="N30" s="142"/>
      <c r="O30" s="201">
        <f t="shared" si="11"/>
        <v>0</v>
      </c>
      <c r="P30" s="202"/>
      <c r="Q30" s="203">
        <f t="shared" si="8"/>
        <v>0</v>
      </c>
      <c r="R30" s="217">
        <f t="shared" si="6"/>
        <v>0</v>
      </c>
      <c r="S30" s="142"/>
      <c r="T30" s="201">
        <f t="shared" si="1"/>
        <v>0</v>
      </c>
      <c r="U30" s="202"/>
      <c r="V30" s="203">
        <f t="shared" si="2"/>
        <v>0</v>
      </c>
      <c r="W30" s="204">
        <f t="shared" si="3"/>
        <v>0</v>
      </c>
    </row>
    <row r="31" spans="1:23" ht="13.5" customHeight="1" x14ac:dyDescent="0.15">
      <c r="A31" s="855"/>
      <c r="B31" s="854"/>
      <c r="C31" s="881"/>
      <c r="D31" s="883"/>
      <c r="E31" s="756"/>
      <c r="F31" s="757">
        <f t="shared" si="0"/>
        <v>0</v>
      </c>
      <c r="G31" s="765"/>
      <c r="H31" s="756"/>
      <c r="I31" s="757">
        <f t="shared" si="4"/>
        <v>0</v>
      </c>
      <c r="J31" s="767"/>
      <c r="K31" s="886"/>
      <c r="L31" s="884"/>
      <c r="M31" s="885"/>
      <c r="N31" s="142"/>
      <c r="O31" s="201">
        <f t="shared" si="11"/>
        <v>0</v>
      </c>
      <c r="P31" s="202"/>
      <c r="Q31" s="203">
        <f t="shared" si="8"/>
        <v>0</v>
      </c>
      <c r="R31" s="217">
        <f t="shared" si="6"/>
        <v>0</v>
      </c>
      <c r="S31" s="142"/>
      <c r="T31" s="201">
        <f t="shared" si="1"/>
        <v>0</v>
      </c>
      <c r="U31" s="202"/>
      <c r="V31" s="203">
        <f t="shared" si="2"/>
        <v>0</v>
      </c>
      <c r="W31" s="204">
        <f t="shared" si="3"/>
        <v>0</v>
      </c>
    </row>
    <row r="32" spans="1:23" ht="13.5" customHeight="1" x14ac:dyDescent="0.15">
      <c r="A32" s="855">
        <f t="shared" ref="A32" si="34">+A30+1</f>
        <v>13</v>
      </c>
      <c r="B32" s="847" t="s">
        <v>298</v>
      </c>
      <c r="C32" s="881">
        <f t="shared" ref="C32" si="35">E32+H32+E33+H33</f>
        <v>175</v>
      </c>
      <c r="D32" s="883">
        <v>89</v>
      </c>
      <c r="E32" s="215">
        <v>100</v>
      </c>
      <c r="F32" s="201">
        <f t="shared" si="0"/>
        <v>476.19047619047615</v>
      </c>
      <c r="G32" s="764"/>
      <c r="H32" s="215">
        <v>75</v>
      </c>
      <c r="I32" s="201">
        <f t="shared" si="4"/>
        <v>206.19652471058063</v>
      </c>
      <c r="J32" s="766"/>
      <c r="K32" s="886"/>
      <c r="L32" s="884">
        <f t="shared" ref="L32" si="36">+N32+N33+S32+S33</f>
        <v>0</v>
      </c>
      <c r="M32" s="885"/>
      <c r="N32" s="142"/>
      <c r="O32" s="201">
        <f t="shared" si="11"/>
        <v>0</v>
      </c>
      <c r="P32" s="202"/>
      <c r="Q32" s="203">
        <f t="shared" si="8"/>
        <v>0</v>
      </c>
      <c r="R32" s="217">
        <f t="shared" si="6"/>
        <v>0</v>
      </c>
      <c r="S32" s="142"/>
      <c r="T32" s="201">
        <f t="shared" si="1"/>
        <v>0</v>
      </c>
      <c r="U32" s="202"/>
      <c r="V32" s="203">
        <f t="shared" si="2"/>
        <v>0</v>
      </c>
      <c r="W32" s="204">
        <f t="shared" si="3"/>
        <v>0</v>
      </c>
    </row>
    <row r="33" spans="1:23" ht="13.5" customHeight="1" x14ac:dyDescent="0.15">
      <c r="A33" s="855"/>
      <c r="B33" s="854"/>
      <c r="C33" s="881"/>
      <c r="D33" s="883"/>
      <c r="E33" s="756"/>
      <c r="F33" s="757">
        <f t="shared" si="0"/>
        <v>0</v>
      </c>
      <c r="G33" s="765"/>
      <c r="H33" s="756"/>
      <c r="I33" s="757">
        <f t="shared" si="4"/>
        <v>0</v>
      </c>
      <c r="J33" s="767"/>
      <c r="K33" s="886"/>
      <c r="L33" s="884"/>
      <c r="M33" s="885"/>
      <c r="N33" s="142"/>
      <c r="O33" s="201">
        <f t="shared" si="11"/>
        <v>0</v>
      </c>
      <c r="P33" s="202"/>
      <c r="Q33" s="203">
        <f>+G33+P33</f>
        <v>0</v>
      </c>
      <c r="R33" s="217">
        <f t="shared" si="6"/>
        <v>0</v>
      </c>
      <c r="S33" s="142"/>
      <c r="T33" s="201">
        <f t="shared" si="1"/>
        <v>0</v>
      </c>
      <c r="U33" s="202"/>
      <c r="V33" s="203">
        <f t="shared" si="2"/>
        <v>0</v>
      </c>
      <c r="W33" s="204">
        <f t="shared" si="3"/>
        <v>0</v>
      </c>
    </row>
    <row r="34" spans="1:23" ht="13.5" customHeight="1" x14ac:dyDescent="0.15">
      <c r="A34" s="855">
        <f t="shared" ref="A34" si="37">+A32+1</f>
        <v>14</v>
      </c>
      <c r="B34" s="854" t="s">
        <v>299</v>
      </c>
      <c r="C34" s="881">
        <f t="shared" ref="C34" si="38">E34+H34+E35+H35</f>
        <v>450</v>
      </c>
      <c r="D34" s="883">
        <v>173</v>
      </c>
      <c r="E34" s="215">
        <v>100</v>
      </c>
      <c r="F34" s="201">
        <f t="shared" si="0"/>
        <v>476.19047619047615</v>
      </c>
      <c r="G34" s="764"/>
      <c r="H34" s="215">
        <v>200</v>
      </c>
      <c r="I34" s="201">
        <f t="shared" si="4"/>
        <v>549.85739922821494</v>
      </c>
      <c r="J34" s="766"/>
      <c r="K34" s="886"/>
      <c r="L34" s="884">
        <f t="shared" ref="L34" si="39">+N34+N35+S34+S35</f>
        <v>0</v>
      </c>
      <c r="M34" s="885"/>
      <c r="N34" s="142"/>
      <c r="O34" s="201">
        <f t="shared" si="11"/>
        <v>0</v>
      </c>
      <c r="P34" s="202"/>
      <c r="Q34" s="203">
        <f t="shared" si="8"/>
        <v>0</v>
      </c>
      <c r="R34" s="217">
        <f t="shared" si="6"/>
        <v>0</v>
      </c>
      <c r="S34" s="142"/>
      <c r="T34" s="201">
        <f t="shared" si="1"/>
        <v>0</v>
      </c>
      <c r="U34" s="202"/>
      <c r="V34" s="203">
        <f t="shared" si="2"/>
        <v>0</v>
      </c>
      <c r="W34" s="204">
        <f t="shared" si="3"/>
        <v>0</v>
      </c>
    </row>
    <row r="35" spans="1:23" ht="13.5" customHeight="1" x14ac:dyDescent="0.15">
      <c r="A35" s="855"/>
      <c r="B35" s="854"/>
      <c r="C35" s="881"/>
      <c r="D35" s="883"/>
      <c r="E35" s="756"/>
      <c r="F35" s="757">
        <f t="shared" si="0"/>
        <v>0</v>
      </c>
      <c r="G35" s="765"/>
      <c r="H35" s="216">
        <v>150</v>
      </c>
      <c r="I35" s="201">
        <f t="shared" si="4"/>
        <v>412.39304942116127</v>
      </c>
      <c r="J35" s="767"/>
      <c r="K35" s="886"/>
      <c r="L35" s="884"/>
      <c r="M35" s="885"/>
      <c r="N35" s="142"/>
      <c r="O35" s="201">
        <f t="shared" si="11"/>
        <v>0</v>
      </c>
      <c r="P35" s="202"/>
      <c r="Q35" s="203">
        <f t="shared" si="8"/>
        <v>0</v>
      </c>
      <c r="R35" s="217">
        <f t="shared" si="6"/>
        <v>0</v>
      </c>
      <c r="S35" s="142"/>
      <c r="T35" s="201">
        <f t="shared" si="1"/>
        <v>0</v>
      </c>
      <c r="U35" s="202"/>
      <c r="V35" s="203">
        <f t="shared" si="2"/>
        <v>0</v>
      </c>
      <c r="W35" s="204">
        <f t="shared" si="3"/>
        <v>0</v>
      </c>
    </row>
    <row r="36" spans="1:23" ht="13.5" customHeight="1" x14ac:dyDescent="0.15">
      <c r="A36" s="855">
        <f t="shared" ref="A36" si="40">+A34+1</f>
        <v>15</v>
      </c>
      <c r="B36" s="847" t="s">
        <v>300</v>
      </c>
      <c r="C36" s="881">
        <f t="shared" ref="C36" si="41">E36+H36+E37+H37</f>
        <v>175</v>
      </c>
      <c r="D36" s="883">
        <v>101</v>
      </c>
      <c r="E36" s="215">
        <v>100</v>
      </c>
      <c r="F36" s="201">
        <f t="shared" si="0"/>
        <v>476.19047619047615</v>
      </c>
      <c r="G36" s="764"/>
      <c r="H36" s="215">
        <v>75</v>
      </c>
      <c r="I36" s="201">
        <f t="shared" si="4"/>
        <v>206.19652471058063</v>
      </c>
      <c r="J36" s="766"/>
      <c r="K36" s="886"/>
      <c r="L36" s="884">
        <f t="shared" ref="L36" si="42">+N36+N37+S36+S37</f>
        <v>0</v>
      </c>
      <c r="M36" s="885"/>
      <c r="N36" s="142"/>
      <c r="O36" s="201">
        <f t="shared" si="11"/>
        <v>0</v>
      </c>
      <c r="P36" s="202"/>
      <c r="Q36" s="203">
        <f t="shared" si="8"/>
        <v>0</v>
      </c>
      <c r="R36" s="217">
        <f t="shared" si="6"/>
        <v>0</v>
      </c>
      <c r="S36" s="142"/>
      <c r="T36" s="201">
        <f t="shared" si="1"/>
        <v>0</v>
      </c>
      <c r="U36" s="202"/>
      <c r="V36" s="203">
        <f t="shared" si="2"/>
        <v>0</v>
      </c>
      <c r="W36" s="204">
        <f t="shared" si="3"/>
        <v>0</v>
      </c>
    </row>
    <row r="37" spans="1:23" ht="13.5" customHeight="1" x14ac:dyDescent="0.15">
      <c r="A37" s="855"/>
      <c r="B37" s="854"/>
      <c r="C37" s="881"/>
      <c r="D37" s="883"/>
      <c r="E37" s="756"/>
      <c r="F37" s="757">
        <f t="shared" si="0"/>
        <v>0</v>
      </c>
      <c r="G37" s="765"/>
      <c r="H37" s="756"/>
      <c r="I37" s="757">
        <f t="shared" si="4"/>
        <v>0</v>
      </c>
      <c r="J37" s="767"/>
      <c r="K37" s="886"/>
      <c r="L37" s="884"/>
      <c r="M37" s="885"/>
      <c r="N37" s="142"/>
      <c r="O37" s="201">
        <f t="shared" si="11"/>
        <v>0</v>
      </c>
      <c r="P37" s="202"/>
      <c r="Q37" s="203">
        <f t="shared" si="8"/>
        <v>0</v>
      </c>
      <c r="R37" s="217">
        <f t="shared" si="6"/>
        <v>0</v>
      </c>
      <c r="S37" s="142"/>
      <c r="T37" s="201">
        <f t="shared" si="1"/>
        <v>0</v>
      </c>
      <c r="U37" s="202"/>
      <c r="V37" s="203">
        <f t="shared" si="2"/>
        <v>0</v>
      </c>
      <c r="W37" s="204">
        <f t="shared" si="3"/>
        <v>0</v>
      </c>
    </row>
    <row r="38" spans="1:23" ht="13.5" customHeight="1" x14ac:dyDescent="0.15">
      <c r="A38" s="855">
        <f t="shared" ref="A38" si="43">+A36+1</f>
        <v>16</v>
      </c>
      <c r="B38" s="854" t="s">
        <v>301</v>
      </c>
      <c r="C38" s="881">
        <f t="shared" ref="C38" si="44">E38+H38+E39+H39</f>
        <v>160</v>
      </c>
      <c r="D38" s="883">
        <v>76</v>
      </c>
      <c r="E38" s="215">
        <v>100</v>
      </c>
      <c r="F38" s="201">
        <f t="shared" si="0"/>
        <v>476.19047619047615</v>
      </c>
      <c r="G38" s="764"/>
      <c r="H38" s="215">
        <v>30</v>
      </c>
      <c r="I38" s="201">
        <f t="shared" si="4"/>
        <v>82.478609884232256</v>
      </c>
      <c r="J38" s="766"/>
      <c r="K38" s="886"/>
      <c r="L38" s="884">
        <f t="shared" ref="L38" si="45">+N38+N39+S38+S39</f>
        <v>0</v>
      </c>
      <c r="M38" s="885"/>
      <c r="N38" s="142"/>
      <c r="O38" s="201">
        <f t="shared" si="11"/>
        <v>0</v>
      </c>
      <c r="P38" s="202"/>
      <c r="Q38" s="203">
        <f t="shared" si="8"/>
        <v>0</v>
      </c>
      <c r="R38" s="217">
        <f t="shared" si="6"/>
        <v>0</v>
      </c>
      <c r="S38" s="142"/>
      <c r="T38" s="201">
        <f t="shared" si="1"/>
        <v>0</v>
      </c>
      <c r="U38" s="202"/>
      <c r="V38" s="203">
        <f t="shared" si="2"/>
        <v>0</v>
      </c>
      <c r="W38" s="204">
        <f t="shared" si="3"/>
        <v>0</v>
      </c>
    </row>
    <row r="39" spans="1:23" ht="13.5" customHeight="1" x14ac:dyDescent="0.15">
      <c r="A39" s="855"/>
      <c r="B39" s="854"/>
      <c r="C39" s="881"/>
      <c r="D39" s="883"/>
      <c r="E39" s="216">
        <v>30</v>
      </c>
      <c r="F39" s="201">
        <f t="shared" si="0"/>
        <v>142.85714285714286</v>
      </c>
      <c r="G39" s="765"/>
      <c r="H39" s="756"/>
      <c r="I39" s="757">
        <f t="shared" si="4"/>
        <v>0</v>
      </c>
      <c r="J39" s="767"/>
      <c r="K39" s="886"/>
      <c r="L39" s="884"/>
      <c r="M39" s="885"/>
      <c r="N39" s="142"/>
      <c r="O39" s="201">
        <f t="shared" si="11"/>
        <v>0</v>
      </c>
      <c r="P39" s="202"/>
      <c r="Q39" s="203">
        <f t="shared" si="8"/>
        <v>0</v>
      </c>
      <c r="R39" s="217">
        <f t="shared" si="6"/>
        <v>0</v>
      </c>
      <c r="S39" s="142"/>
      <c r="T39" s="201">
        <f t="shared" si="1"/>
        <v>0</v>
      </c>
      <c r="U39" s="202"/>
      <c r="V39" s="203">
        <f t="shared" si="2"/>
        <v>0</v>
      </c>
      <c r="W39" s="204">
        <f t="shared" si="3"/>
        <v>0</v>
      </c>
    </row>
    <row r="40" spans="1:23" ht="13.5" customHeight="1" x14ac:dyDescent="0.15">
      <c r="A40" s="842">
        <f t="shared" ref="A40" si="46">+A38+1</f>
        <v>17</v>
      </c>
      <c r="B40" s="845" t="s">
        <v>302</v>
      </c>
      <c r="C40" s="836">
        <f>E40+H40+E41+H41+E42+H42</f>
        <v>600</v>
      </c>
      <c r="D40" s="839">
        <v>379</v>
      </c>
      <c r="E40" s="215">
        <v>50</v>
      </c>
      <c r="F40" s="201">
        <f t="shared" si="0"/>
        <v>238.09523809523807</v>
      </c>
      <c r="G40" s="764"/>
      <c r="H40" s="215">
        <v>250</v>
      </c>
      <c r="I40" s="201">
        <f t="shared" si="4"/>
        <v>687.32174903526879</v>
      </c>
      <c r="J40" s="766"/>
      <c r="K40" s="848"/>
      <c r="L40" s="842">
        <f>+N40+N41+S40+S41+N42+S42</f>
        <v>0</v>
      </c>
      <c r="M40" s="851"/>
      <c r="N40" s="142"/>
      <c r="O40" s="201">
        <f t="shared" si="11"/>
        <v>0</v>
      </c>
      <c r="P40" s="202"/>
      <c r="Q40" s="203">
        <f>+G40+P40</f>
        <v>0</v>
      </c>
      <c r="R40" s="217">
        <f t="shared" si="6"/>
        <v>0</v>
      </c>
      <c r="S40" s="142"/>
      <c r="T40" s="201">
        <f t="shared" ref="T40:T45" si="47">+S40/210/SQRT(3)*1000</f>
        <v>0</v>
      </c>
      <c r="U40" s="202"/>
      <c r="V40" s="203">
        <f>+J40+U40</f>
        <v>0</v>
      </c>
      <c r="W40" s="204">
        <f t="shared" ref="W40:W45" si="48">IF(T40=0,0,+V40/T40*100)</f>
        <v>0</v>
      </c>
    </row>
    <row r="41" spans="1:23" ht="13.5" customHeight="1" x14ac:dyDescent="0.15">
      <c r="A41" s="843"/>
      <c r="B41" s="846"/>
      <c r="C41" s="837"/>
      <c r="D41" s="840"/>
      <c r="E41" s="216">
        <v>50</v>
      </c>
      <c r="F41" s="201">
        <f>E41/210*1000</f>
        <v>238.09523809523807</v>
      </c>
      <c r="G41" s="765"/>
      <c r="H41" s="216">
        <v>200</v>
      </c>
      <c r="I41" s="201">
        <f>H41/210/SQRT(3)*1000</f>
        <v>549.85739922821494</v>
      </c>
      <c r="J41" s="767"/>
      <c r="K41" s="849"/>
      <c r="L41" s="843"/>
      <c r="M41" s="852"/>
      <c r="N41" s="142"/>
      <c r="O41" s="201">
        <f>+N41/210*1000</f>
        <v>0</v>
      </c>
      <c r="P41" s="202"/>
      <c r="Q41" s="203">
        <f>+G41+P41</f>
        <v>0</v>
      </c>
      <c r="R41" s="217">
        <f>IF(O41=0,0,+Q41/O41*100)</f>
        <v>0</v>
      </c>
      <c r="S41" s="142"/>
      <c r="T41" s="201">
        <f>+S41/210/SQRT(3)*1000</f>
        <v>0</v>
      </c>
      <c r="U41" s="202"/>
      <c r="V41" s="203">
        <f>+J41+U41</f>
        <v>0</v>
      </c>
      <c r="W41" s="204">
        <f>IF(T41=0,0,+V41/T41*100)</f>
        <v>0</v>
      </c>
    </row>
    <row r="42" spans="1:23" ht="13.5" customHeight="1" x14ac:dyDescent="0.15">
      <c r="A42" s="844"/>
      <c r="B42" s="847"/>
      <c r="C42" s="838"/>
      <c r="D42" s="841"/>
      <c r="E42" s="756"/>
      <c r="F42" s="757">
        <f>E42/210*1000</f>
        <v>0</v>
      </c>
      <c r="G42" s="764"/>
      <c r="H42" s="215">
        <v>50</v>
      </c>
      <c r="I42" s="201">
        <f>H42/210/SQRT(3)*1000</f>
        <v>137.46434980705374</v>
      </c>
      <c r="J42" s="766"/>
      <c r="K42" s="850"/>
      <c r="L42" s="844"/>
      <c r="M42" s="853"/>
      <c r="N42" s="142"/>
      <c r="O42" s="201">
        <f>+N42/210*1000</f>
        <v>0</v>
      </c>
      <c r="P42" s="202"/>
      <c r="Q42" s="203">
        <f>+G42+P42</f>
        <v>0</v>
      </c>
      <c r="R42" s="217">
        <f>IF(O42=0,0,+Q42/O42*100)</f>
        <v>0</v>
      </c>
      <c r="S42" s="142"/>
      <c r="T42" s="201">
        <f>+S42/210/SQRT(3)*1000</f>
        <v>0</v>
      </c>
      <c r="U42" s="202"/>
      <c r="V42" s="203">
        <f>+J42+U42</f>
        <v>0</v>
      </c>
      <c r="W42" s="204">
        <f>IF(T42=0,0,+V42/T42*100)</f>
        <v>0</v>
      </c>
    </row>
    <row r="43" spans="1:23" ht="13.5" customHeight="1" x14ac:dyDescent="0.15">
      <c r="A43" s="842">
        <f t="shared" ref="A43" si="49">+A40+1</f>
        <v>18</v>
      </c>
      <c r="B43" s="845" t="s">
        <v>303</v>
      </c>
      <c r="C43" s="836">
        <f t="shared" ref="C43" si="50">E43+H43+E44+H44</f>
        <v>575</v>
      </c>
      <c r="D43" s="839">
        <v>125</v>
      </c>
      <c r="E43" s="215">
        <v>75</v>
      </c>
      <c r="F43" s="201">
        <f t="shared" si="0"/>
        <v>357.14285714285717</v>
      </c>
      <c r="G43" s="764"/>
      <c r="H43" s="215">
        <v>300</v>
      </c>
      <c r="I43" s="201">
        <f t="shared" si="4"/>
        <v>824.78609884232253</v>
      </c>
      <c r="J43" s="766"/>
      <c r="K43" s="848"/>
      <c r="L43" s="842">
        <f>+N43+N44+S43+S44+N45+S45</f>
        <v>0</v>
      </c>
      <c r="M43" s="851"/>
      <c r="N43" s="142"/>
      <c r="O43" s="201">
        <f t="shared" si="11"/>
        <v>0</v>
      </c>
      <c r="P43" s="202"/>
      <c r="Q43" s="203">
        <f t="shared" si="8"/>
        <v>0</v>
      </c>
      <c r="R43" s="217">
        <f t="shared" si="6"/>
        <v>0</v>
      </c>
      <c r="S43" s="142"/>
      <c r="T43" s="201">
        <f t="shared" si="47"/>
        <v>0</v>
      </c>
      <c r="U43" s="202"/>
      <c r="V43" s="203">
        <f t="shared" ref="V43:V44" si="51">+J43+U43</f>
        <v>0</v>
      </c>
      <c r="W43" s="204">
        <f t="shared" si="48"/>
        <v>0</v>
      </c>
    </row>
    <row r="44" spans="1:23" ht="13.5" customHeight="1" x14ac:dyDescent="0.15">
      <c r="A44" s="843"/>
      <c r="B44" s="846"/>
      <c r="C44" s="837"/>
      <c r="D44" s="840"/>
      <c r="E44" s="756"/>
      <c r="F44" s="757">
        <f t="shared" si="0"/>
        <v>0</v>
      </c>
      <c r="G44" s="765"/>
      <c r="H44" s="216">
        <v>200</v>
      </c>
      <c r="I44" s="201">
        <f t="shared" si="4"/>
        <v>549.85739922821494</v>
      </c>
      <c r="J44" s="767"/>
      <c r="K44" s="849"/>
      <c r="L44" s="843"/>
      <c r="M44" s="852"/>
      <c r="N44" s="142"/>
      <c r="O44" s="201">
        <f t="shared" si="11"/>
        <v>0</v>
      </c>
      <c r="P44" s="202"/>
      <c r="Q44" s="203">
        <f t="shared" si="8"/>
        <v>0</v>
      </c>
      <c r="R44" s="217">
        <f t="shared" si="6"/>
        <v>0</v>
      </c>
      <c r="S44" s="142"/>
      <c r="T44" s="201">
        <f t="shared" si="47"/>
        <v>0</v>
      </c>
      <c r="U44" s="202"/>
      <c r="V44" s="203">
        <f t="shared" si="51"/>
        <v>0</v>
      </c>
      <c r="W44" s="204">
        <f t="shared" si="48"/>
        <v>0</v>
      </c>
    </row>
    <row r="45" spans="1:23" ht="13.5" customHeight="1" x14ac:dyDescent="0.15">
      <c r="A45" s="844"/>
      <c r="B45" s="847"/>
      <c r="C45" s="838"/>
      <c r="D45" s="841"/>
      <c r="E45" s="756"/>
      <c r="F45" s="757">
        <f t="shared" si="0"/>
        <v>0</v>
      </c>
      <c r="G45" s="764"/>
      <c r="H45" s="215">
        <v>30</v>
      </c>
      <c r="I45" s="201">
        <f t="shared" si="4"/>
        <v>82.478609884232256</v>
      </c>
      <c r="J45" s="766"/>
      <c r="K45" s="850"/>
      <c r="L45" s="844"/>
      <c r="M45" s="853"/>
      <c r="N45" s="142"/>
      <c r="O45" s="201">
        <f t="shared" si="11"/>
        <v>0</v>
      </c>
      <c r="P45" s="202"/>
      <c r="Q45" s="203">
        <f t="shared" si="8"/>
        <v>0</v>
      </c>
      <c r="R45" s="217">
        <f t="shared" si="6"/>
        <v>0</v>
      </c>
      <c r="S45" s="142"/>
      <c r="T45" s="201">
        <f t="shared" si="47"/>
        <v>0</v>
      </c>
      <c r="U45" s="202"/>
      <c r="V45" s="203">
        <f>+J45+U45</f>
        <v>0</v>
      </c>
      <c r="W45" s="204">
        <f t="shared" si="48"/>
        <v>0</v>
      </c>
    </row>
    <row r="46" spans="1:23" ht="13.5" customHeight="1" x14ac:dyDescent="0.15">
      <c r="A46" s="855">
        <f t="shared" ref="A46" si="52">+A43+1</f>
        <v>19</v>
      </c>
      <c r="B46" s="847" t="s">
        <v>304</v>
      </c>
      <c r="C46" s="881">
        <f t="shared" ref="C46" si="53">E46+H46+E47+H47</f>
        <v>125</v>
      </c>
      <c r="D46" s="883">
        <v>54</v>
      </c>
      <c r="E46" s="215">
        <v>75</v>
      </c>
      <c r="F46" s="201">
        <f t="shared" si="0"/>
        <v>357.14285714285717</v>
      </c>
      <c r="G46" s="764"/>
      <c r="H46" s="215">
        <v>50</v>
      </c>
      <c r="I46" s="201">
        <f t="shared" si="4"/>
        <v>137.46434980705374</v>
      </c>
      <c r="J46" s="766"/>
      <c r="K46" s="886"/>
      <c r="L46" s="884">
        <f t="shared" ref="L46" si="54">+N46+N47+S46+S47</f>
        <v>0</v>
      </c>
      <c r="M46" s="885"/>
      <c r="N46" s="142"/>
      <c r="O46" s="201">
        <f t="shared" si="11"/>
        <v>0</v>
      </c>
      <c r="P46" s="202"/>
      <c r="Q46" s="203">
        <f t="shared" si="8"/>
        <v>0</v>
      </c>
      <c r="R46" s="217">
        <f t="shared" si="6"/>
        <v>0</v>
      </c>
      <c r="S46" s="142"/>
      <c r="T46" s="201">
        <f>+S46/210/SQRT(3)*1000</f>
        <v>0</v>
      </c>
      <c r="U46" s="202"/>
      <c r="V46" s="203">
        <f>+J46+U46</f>
        <v>0</v>
      </c>
      <c r="W46" s="204">
        <f>IF(T46=0,0,+V46/T46*100)</f>
        <v>0</v>
      </c>
    </row>
    <row r="47" spans="1:23" ht="13.5" customHeight="1" x14ac:dyDescent="0.15">
      <c r="A47" s="855"/>
      <c r="B47" s="854"/>
      <c r="C47" s="881"/>
      <c r="D47" s="883"/>
      <c r="E47" s="756"/>
      <c r="F47" s="757">
        <f t="shared" si="0"/>
        <v>0</v>
      </c>
      <c r="G47" s="765"/>
      <c r="H47" s="756"/>
      <c r="I47" s="757">
        <f t="shared" si="4"/>
        <v>0</v>
      </c>
      <c r="J47" s="767"/>
      <c r="K47" s="886"/>
      <c r="L47" s="884"/>
      <c r="M47" s="885"/>
      <c r="N47" s="142"/>
      <c r="O47" s="201">
        <f t="shared" si="11"/>
        <v>0</v>
      </c>
      <c r="P47" s="202"/>
      <c r="Q47" s="203">
        <f t="shared" si="8"/>
        <v>0</v>
      </c>
      <c r="R47" s="217">
        <f t="shared" si="6"/>
        <v>0</v>
      </c>
      <c r="S47" s="142"/>
      <c r="T47" s="201">
        <f>+S47/210/SQRT(3)*1000</f>
        <v>0</v>
      </c>
      <c r="U47" s="202"/>
      <c r="V47" s="203">
        <f>+J47+U47</f>
        <v>0</v>
      </c>
      <c r="W47" s="204">
        <f>IF(T47=0,0,+V47/T47*100)</f>
        <v>0</v>
      </c>
    </row>
    <row r="48" spans="1:23" ht="13.5" customHeight="1" x14ac:dyDescent="0.15">
      <c r="A48" s="855">
        <f t="shared" ref="A48:A54" si="55">+A46+1</f>
        <v>20</v>
      </c>
      <c r="B48" s="854" t="s">
        <v>305</v>
      </c>
      <c r="C48" s="881">
        <f t="shared" ref="C48" si="56">E48+H48+E49+H49</f>
        <v>130</v>
      </c>
      <c r="D48" s="883">
        <v>76</v>
      </c>
      <c r="E48" s="215">
        <v>50</v>
      </c>
      <c r="F48" s="201">
        <f t="shared" si="0"/>
        <v>238.09523809523807</v>
      </c>
      <c r="G48" s="764"/>
      <c r="H48" s="215">
        <v>50</v>
      </c>
      <c r="I48" s="201">
        <f t="shared" si="4"/>
        <v>137.46434980705374</v>
      </c>
      <c r="J48" s="766"/>
      <c r="K48" s="886"/>
      <c r="L48" s="884">
        <f t="shared" ref="L48" si="57">+N48+N49+S48+S49</f>
        <v>0</v>
      </c>
      <c r="M48" s="885"/>
      <c r="N48" s="142"/>
      <c r="O48" s="201">
        <f t="shared" si="11"/>
        <v>0</v>
      </c>
      <c r="P48" s="202"/>
      <c r="Q48" s="203">
        <f t="shared" si="8"/>
        <v>0</v>
      </c>
      <c r="R48" s="217">
        <f t="shared" si="6"/>
        <v>0</v>
      </c>
      <c r="S48" s="142"/>
      <c r="T48" s="201">
        <f>+S48/210/SQRT(3)*1000</f>
        <v>0</v>
      </c>
      <c r="U48" s="202"/>
      <c r="V48" s="203">
        <f>+J48+U48</f>
        <v>0</v>
      </c>
      <c r="W48" s="204">
        <f>IF(T48=0,0,+V48/T48*100)</f>
        <v>0</v>
      </c>
    </row>
    <row r="49" spans="1:23" ht="13.5" customHeight="1" x14ac:dyDescent="0.15">
      <c r="A49" s="855"/>
      <c r="B49" s="854"/>
      <c r="C49" s="881"/>
      <c r="D49" s="883"/>
      <c r="E49" s="216">
        <v>30</v>
      </c>
      <c r="F49" s="201">
        <f t="shared" si="0"/>
        <v>142.85714285714286</v>
      </c>
      <c r="G49" s="765"/>
      <c r="H49" s="756"/>
      <c r="I49" s="757">
        <f t="shared" si="4"/>
        <v>0</v>
      </c>
      <c r="J49" s="767"/>
      <c r="K49" s="886"/>
      <c r="L49" s="884"/>
      <c r="M49" s="885"/>
      <c r="N49" s="142"/>
      <c r="O49" s="201">
        <f t="shared" si="11"/>
        <v>0</v>
      </c>
      <c r="P49" s="202"/>
      <c r="Q49" s="203">
        <f t="shared" si="8"/>
        <v>0</v>
      </c>
      <c r="R49" s="217">
        <f t="shared" si="6"/>
        <v>0</v>
      </c>
      <c r="S49" s="142"/>
      <c r="T49" s="201">
        <f>+S49/210/SQRT(3)*1000</f>
        <v>0</v>
      </c>
      <c r="U49" s="202"/>
      <c r="V49" s="203">
        <f>+J49+U49</f>
        <v>0</v>
      </c>
      <c r="W49" s="204">
        <f>IF(T49=0,0,+V49/T49*100)</f>
        <v>0</v>
      </c>
    </row>
    <row r="50" spans="1:23" ht="13.5" customHeight="1" x14ac:dyDescent="0.15">
      <c r="A50" s="855">
        <f t="shared" si="55"/>
        <v>21</v>
      </c>
      <c r="B50" s="847" t="s">
        <v>306</v>
      </c>
      <c r="C50" s="881">
        <f t="shared" ref="C50" si="58">E50+H50+E51+H51</f>
        <v>125</v>
      </c>
      <c r="D50" s="883">
        <v>72</v>
      </c>
      <c r="E50" s="215">
        <v>75</v>
      </c>
      <c r="F50" s="201">
        <f t="shared" si="0"/>
        <v>357.14285714285717</v>
      </c>
      <c r="G50" s="764"/>
      <c r="H50" s="215">
        <v>50</v>
      </c>
      <c r="I50" s="201">
        <f t="shared" si="4"/>
        <v>137.46434980705374</v>
      </c>
      <c r="J50" s="766"/>
      <c r="K50" s="886"/>
      <c r="L50" s="884">
        <f t="shared" ref="L50" si="59">+N50+N51+S50+S51</f>
        <v>0</v>
      </c>
      <c r="M50" s="885"/>
      <c r="N50" s="142"/>
      <c r="O50" s="201">
        <f t="shared" si="11"/>
        <v>0</v>
      </c>
      <c r="P50" s="202"/>
      <c r="Q50" s="203">
        <f t="shared" si="8"/>
        <v>0</v>
      </c>
      <c r="R50" s="217">
        <f t="shared" si="6"/>
        <v>0</v>
      </c>
      <c r="S50" s="142"/>
      <c r="T50" s="201">
        <f t="shared" ref="T50:T53" si="60">+S50/210/SQRT(3)*1000</f>
        <v>0</v>
      </c>
      <c r="U50" s="202"/>
      <c r="V50" s="203">
        <f t="shared" ref="V50:V53" si="61">+J50+U50</f>
        <v>0</v>
      </c>
      <c r="W50" s="204">
        <f t="shared" ref="W50:W53" si="62">IF(T50=0,0,+V50/T50*100)</f>
        <v>0</v>
      </c>
    </row>
    <row r="51" spans="1:23" ht="13.5" customHeight="1" x14ac:dyDescent="0.15">
      <c r="A51" s="855"/>
      <c r="B51" s="854"/>
      <c r="C51" s="881"/>
      <c r="D51" s="883"/>
      <c r="E51" s="756"/>
      <c r="F51" s="757">
        <f t="shared" si="0"/>
        <v>0</v>
      </c>
      <c r="G51" s="765"/>
      <c r="H51" s="756"/>
      <c r="I51" s="757">
        <f t="shared" si="4"/>
        <v>0</v>
      </c>
      <c r="J51" s="767"/>
      <c r="K51" s="886"/>
      <c r="L51" s="884"/>
      <c r="M51" s="885"/>
      <c r="N51" s="142"/>
      <c r="O51" s="201">
        <f t="shared" si="11"/>
        <v>0</v>
      </c>
      <c r="P51" s="202"/>
      <c r="Q51" s="203">
        <f t="shared" si="8"/>
        <v>0</v>
      </c>
      <c r="R51" s="217">
        <f t="shared" si="6"/>
        <v>0</v>
      </c>
      <c r="S51" s="142"/>
      <c r="T51" s="201">
        <f t="shared" si="60"/>
        <v>0</v>
      </c>
      <c r="U51" s="202"/>
      <c r="V51" s="203">
        <f t="shared" si="61"/>
        <v>0</v>
      </c>
      <c r="W51" s="204">
        <f t="shared" si="62"/>
        <v>0</v>
      </c>
    </row>
    <row r="52" spans="1:23" ht="13.5" customHeight="1" x14ac:dyDescent="0.15">
      <c r="A52" s="855">
        <f t="shared" si="55"/>
        <v>22</v>
      </c>
      <c r="B52" s="854" t="s">
        <v>307</v>
      </c>
      <c r="C52" s="881">
        <f t="shared" ref="C52" si="63">E52+H52+E53+H53</f>
        <v>170</v>
      </c>
      <c r="D52" s="883">
        <v>63</v>
      </c>
      <c r="E52" s="215">
        <v>75</v>
      </c>
      <c r="F52" s="201">
        <f t="shared" si="0"/>
        <v>357.14285714285717</v>
      </c>
      <c r="G52" s="764"/>
      <c r="H52" s="215">
        <v>75</v>
      </c>
      <c r="I52" s="201">
        <f t="shared" si="4"/>
        <v>206.19652471058063</v>
      </c>
      <c r="J52" s="766"/>
      <c r="K52" s="886"/>
      <c r="L52" s="884">
        <f t="shared" ref="L52" si="64">+N52+N53+S52+S53</f>
        <v>0</v>
      </c>
      <c r="M52" s="885"/>
      <c r="N52" s="142"/>
      <c r="O52" s="201">
        <f t="shared" si="11"/>
        <v>0</v>
      </c>
      <c r="P52" s="202"/>
      <c r="Q52" s="203">
        <f t="shared" si="8"/>
        <v>0</v>
      </c>
      <c r="R52" s="217">
        <f t="shared" si="6"/>
        <v>0</v>
      </c>
      <c r="S52" s="142"/>
      <c r="T52" s="201">
        <f t="shared" si="60"/>
        <v>0</v>
      </c>
      <c r="U52" s="202"/>
      <c r="V52" s="203">
        <f t="shared" si="61"/>
        <v>0</v>
      </c>
      <c r="W52" s="204">
        <f t="shared" si="62"/>
        <v>0</v>
      </c>
    </row>
    <row r="53" spans="1:23" ht="13.5" customHeight="1" x14ac:dyDescent="0.15">
      <c r="A53" s="855"/>
      <c r="B53" s="854"/>
      <c r="C53" s="881"/>
      <c r="D53" s="883"/>
      <c r="E53" s="216">
        <v>20</v>
      </c>
      <c r="F53" s="201">
        <f t="shared" si="0"/>
        <v>95.238095238095227</v>
      </c>
      <c r="G53" s="765"/>
      <c r="H53" s="756"/>
      <c r="I53" s="757">
        <f t="shared" si="4"/>
        <v>0</v>
      </c>
      <c r="J53" s="767"/>
      <c r="K53" s="886"/>
      <c r="L53" s="884"/>
      <c r="M53" s="885"/>
      <c r="N53" s="142"/>
      <c r="O53" s="201">
        <f t="shared" si="11"/>
        <v>0</v>
      </c>
      <c r="P53" s="202"/>
      <c r="Q53" s="203">
        <f t="shared" si="8"/>
        <v>0</v>
      </c>
      <c r="R53" s="217">
        <f t="shared" si="6"/>
        <v>0</v>
      </c>
      <c r="S53" s="142"/>
      <c r="T53" s="201">
        <f t="shared" si="60"/>
        <v>0</v>
      </c>
      <c r="U53" s="202"/>
      <c r="V53" s="203">
        <f t="shared" si="61"/>
        <v>0</v>
      </c>
      <c r="W53" s="204">
        <f t="shared" si="62"/>
        <v>0</v>
      </c>
    </row>
    <row r="54" spans="1:23" ht="13.5" customHeight="1" x14ac:dyDescent="0.15">
      <c r="A54" s="855">
        <f t="shared" si="55"/>
        <v>23</v>
      </c>
      <c r="B54" s="847" t="s">
        <v>308</v>
      </c>
      <c r="C54" s="881">
        <f t="shared" ref="C54" si="65">E54+H54+E55+H55</f>
        <v>175</v>
      </c>
      <c r="D54" s="883">
        <v>101</v>
      </c>
      <c r="E54" s="215">
        <v>100</v>
      </c>
      <c r="F54" s="201">
        <f t="shared" si="0"/>
        <v>476.19047619047615</v>
      </c>
      <c r="G54" s="764"/>
      <c r="H54" s="215">
        <v>75</v>
      </c>
      <c r="I54" s="201">
        <f t="shared" si="4"/>
        <v>206.19652471058063</v>
      </c>
      <c r="J54" s="766"/>
      <c r="K54" s="886"/>
      <c r="L54" s="884">
        <f t="shared" ref="L54" si="66">+N54+N55+S54+S55</f>
        <v>0</v>
      </c>
      <c r="M54" s="885"/>
      <c r="N54" s="142"/>
      <c r="O54" s="201">
        <f t="shared" si="11"/>
        <v>0</v>
      </c>
      <c r="P54" s="202"/>
      <c r="Q54" s="203">
        <f t="shared" si="8"/>
        <v>0</v>
      </c>
      <c r="R54" s="217">
        <f t="shared" si="6"/>
        <v>0</v>
      </c>
      <c r="S54" s="142"/>
      <c r="T54" s="201">
        <f>+S54/210/SQRT(3)*1000</f>
        <v>0</v>
      </c>
      <c r="U54" s="202"/>
      <c r="V54" s="203">
        <f>+J54+U54</f>
        <v>0</v>
      </c>
      <c r="W54" s="204">
        <f>IF(T54=0,0,+V54/T54*100)</f>
        <v>0</v>
      </c>
    </row>
    <row r="55" spans="1:23" ht="13.5" customHeight="1" x14ac:dyDescent="0.15">
      <c r="A55" s="855"/>
      <c r="B55" s="854"/>
      <c r="C55" s="881"/>
      <c r="D55" s="883"/>
      <c r="E55" s="756"/>
      <c r="F55" s="757">
        <f t="shared" si="0"/>
        <v>0</v>
      </c>
      <c r="G55" s="765"/>
      <c r="H55" s="756"/>
      <c r="I55" s="757">
        <f t="shared" si="4"/>
        <v>0</v>
      </c>
      <c r="J55" s="767"/>
      <c r="K55" s="886"/>
      <c r="L55" s="884"/>
      <c r="M55" s="885"/>
      <c r="N55" s="142"/>
      <c r="O55" s="201">
        <f t="shared" si="11"/>
        <v>0</v>
      </c>
      <c r="P55" s="202"/>
      <c r="Q55" s="203">
        <f t="shared" si="8"/>
        <v>0</v>
      </c>
      <c r="R55" s="217">
        <f t="shared" si="6"/>
        <v>0</v>
      </c>
      <c r="S55" s="142"/>
      <c r="T55" s="201">
        <f>+S55/210/SQRT(3)*1000</f>
        <v>0</v>
      </c>
      <c r="U55" s="202"/>
      <c r="V55" s="203">
        <f>+J55+U55</f>
        <v>0</v>
      </c>
      <c r="W55" s="204">
        <f>IF(T55=0,0,+V55/T55*100)</f>
        <v>0</v>
      </c>
    </row>
    <row r="56" spans="1:23" ht="13.5" customHeight="1" x14ac:dyDescent="0.15">
      <c r="A56" s="855">
        <f t="shared" ref="A56" si="67">+A54+1</f>
        <v>24</v>
      </c>
      <c r="B56" s="854" t="s">
        <v>309</v>
      </c>
      <c r="C56" s="881">
        <f t="shared" ref="C56" si="68">E56+H56+E57+H57</f>
        <v>175</v>
      </c>
      <c r="D56" s="883">
        <v>80</v>
      </c>
      <c r="E56" s="215">
        <v>75</v>
      </c>
      <c r="F56" s="201">
        <f t="shared" si="0"/>
        <v>357.14285714285717</v>
      </c>
      <c r="G56" s="764"/>
      <c r="H56" s="215">
        <v>100</v>
      </c>
      <c r="I56" s="201">
        <f t="shared" si="4"/>
        <v>274.92869961410747</v>
      </c>
      <c r="J56" s="766"/>
      <c r="K56" s="886"/>
      <c r="L56" s="884">
        <f t="shared" ref="L56" si="69">+N56+N57+S56+S57</f>
        <v>0</v>
      </c>
      <c r="M56" s="885"/>
      <c r="N56" s="142"/>
      <c r="O56" s="201">
        <f t="shared" si="11"/>
        <v>0</v>
      </c>
      <c r="P56" s="202"/>
      <c r="Q56" s="203">
        <f t="shared" si="8"/>
        <v>0</v>
      </c>
      <c r="R56" s="217">
        <f t="shared" si="6"/>
        <v>0</v>
      </c>
      <c r="S56" s="142"/>
      <c r="T56" s="201">
        <f>+S56/210/SQRT(3)*1000</f>
        <v>0</v>
      </c>
      <c r="U56" s="202"/>
      <c r="V56" s="203">
        <f>+J56+U56</f>
        <v>0</v>
      </c>
      <c r="W56" s="204">
        <f>IF(T56=0,0,+V56/T56*100)</f>
        <v>0</v>
      </c>
    </row>
    <row r="57" spans="1:23" ht="13.5" customHeight="1" x14ac:dyDescent="0.15">
      <c r="A57" s="855"/>
      <c r="B57" s="854"/>
      <c r="C57" s="881"/>
      <c r="D57" s="883"/>
      <c r="E57" s="756"/>
      <c r="F57" s="757">
        <f t="shared" si="0"/>
        <v>0</v>
      </c>
      <c r="G57" s="765"/>
      <c r="H57" s="756"/>
      <c r="I57" s="757">
        <f t="shared" si="4"/>
        <v>0</v>
      </c>
      <c r="J57" s="767"/>
      <c r="K57" s="886"/>
      <c r="L57" s="884"/>
      <c r="M57" s="885"/>
      <c r="N57" s="142"/>
      <c r="O57" s="201">
        <f t="shared" si="11"/>
        <v>0</v>
      </c>
      <c r="P57" s="202"/>
      <c r="Q57" s="203">
        <f t="shared" si="8"/>
        <v>0</v>
      </c>
      <c r="R57" s="217">
        <f t="shared" si="6"/>
        <v>0</v>
      </c>
      <c r="S57" s="142"/>
      <c r="T57" s="201">
        <f>+S57/210/SQRT(3)*1000</f>
        <v>0</v>
      </c>
      <c r="U57" s="202"/>
      <c r="V57" s="203">
        <f>+J57+U57</f>
        <v>0</v>
      </c>
      <c r="W57" s="204">
        <f>IF(T57=0,0,+V57/T57*100)</f>
        <v>0</v>
      </c>
    </row>
    <row r="58" spans="1:23" ht="13.5" customHeight="1" x14ac:dyDescent="0.15">
      <c r="A58" s="842">
        <f t="shared" ref="A58" si="70">+A56+1</f>
        <v>25</v>
      </c>
      <c r="B58" s="845" t="s">
        <v>310</v>
      </c>
      <c r="C58" s="753" t="s">
        <v>459</v>
      </c>
      <c r="D58" s="754" t="s">
        <v>458</v>
      </c>
      <c r="E58" s="756"/>
      <c r="F58" s="758">
        <f t="shared" si="0"/>
        <v>0</v>
      </c>
      <c r="G58" s="759"/>
      <c r="H58" s="756"/>
      <c r="I58" s="758">
        <f t="shared" si="4"/>
        <v>0</v>
      </c>
      <c r="J58" s="760"/>
      <c r="K58" s="848"/>
      <c r="L58" s="842">
        <f t="shared" ref="L58" si="71">+N58+N59+S58+S59</f>
        <v>0</v>
      </c>
      <c r="M58" s="851"/>
      <c r="N58" s="142"/>
      <c r="O58" s="201">
        <f t="shared" si="11"/>
        <v>0</v>
      </c>
      <c r="P58" s="202"/>
      <c r="Q58" s="203">
        <f t="shared" si="8"/>
        <v>0</v>
      </c>
      <c r="R58" s="217">
        <f t="shared" si="6"/>
        <v>0</v>
      </c>
      <c r="S58" s="142"/>
      <c r="T58" s="201">
        <f t="shared" ref="T58:T61" si="72">+S58/210/SQRT(3)*1000</f>
        <v>0</v>
      </c>
      <c r="U58" s="202"/>
      <c r="V58" s="203">
        <f t="shared" ref="V58:V61" si="73">+J58+U58</f>
        <v>0</v>
      </c>
      <c r="W58" s="204">
        <f t="shared" ref="W58:W61" si="74">IF(T58=0,0,+V58/T58*100)</f>
        <v>0</v>
      </c>
    </row>
    <row r="59" spans="1:23" ht="13.5" customHeight="1" x14ac:dyDescent="0.15">
      <c r="A59" s="844"/>
      <c r="B59" s="847"/>
      <c r="C59" s="753" t="s">
        <v>460</v>
      </c>
      <c r="D59" s="754">
        <v>46</v>
      </c>
      <c r="E59" s="756"/>
      <c r="F59" s="758">
        <f t="shared" si="0"/>
        <v>0</v>
      </c>
      <c r="G59" s="759"/>
      <c r="H59" s="756"/>
      <c r="I59" s="758">
        <f t="shared" si="4"/>
        <v>0</v>
      </c>
      <c r="J59" s="760"/>
      <c r="K59" s="850"/>
      <c r="L59" s="844"/>
      <c r="M59" s="853"/>
      <c r="N59" s="142"/>
      <c r="O59" s="201">
        <f t="shared" si="11"/>
        <v>0</v>
      </c>
      <c r="P59" s="202"/>
      <c r="Q59" s="203">
        <f t="shared" si="8"/>
        <v>0</v>
      </c>
      <c r="R59" s="217">
        <f t="shared" si="6"/>
        <v>0</v>
      </c>
      <c r="S59" s="142"/>
      <c r="T59" s="201">
        <f t="shared" si="72"/>
        <v>0</v>
      </c>
      <c r="U59" s="202"/>
      <c r="V59" s="203">
        <f t="shared" si="73"/>
        <v>0</v>
      </c>
      <c r="W59" s="204">
        <f t="shared" si="74"/>
        <v>0</v>
      </c>
    </row>
    <row r="60" spans="1:23" ht="13.5" customHeight="1" x14ac:dyDescent="0.15">
      <c r="A60" s="842">
        <f t="shared" ref="A60" si="75">+A58+1</f>
        <v>26</v>
      </c>
      <c r="B60" s="845" t="s">
        <v>311</v>
      </c>
      <c r="C60" s="753" t="s">
        <v>459</v>
      </c>
      <c r="D60" s="754" t="s">
        <v>458</v>
      </c>
      <c r="E60" s="761"/>
      <c r="F60" s="758">
        <f t="shared" si="0"/>
        <v>0</v>
      </c>
      <c r="G60" s="762"/>
      <c r="H60" s="761"/>
      <c r="I60" s="758">
        <f t="shared" si="4"/>
        <v>0</v>
      </c>
      <c r="J60" s="763"/>
      <c r="K60" s="848"/>
      <c r="L60" s="842">
        <f t="shared" ref="L60" si="76">+N60+N61+S60+S61</f>
        <v>0</v>
      </c>
      <c r="M60" s="851"/>
      <c r="N60" s="142"/>
      <c r="O60" s="201">
        <f t="shared" si="11"/>
        <v>0</v>
      </c>
      <c r="P60" s="202"/>
      <c r="Q60" s="203">
        <f t="shared" si="8"/>
        <v>0</v>
      </c>
      <c r="R60" s="217">
        <f t="shared" si="6"/>
        <v>0</v>
      </c>
      <c r="S60" s="142"/>
      <c r="T60" s="201">
        <f t="shared" si="72"/>
        <v>0</v>
      </c>
      <c r="U60" s="202"/>
      <c r="V60" s="203">
        <f t="shared" si="73"/>
        <v>0</v>
      </c>
      <c r="W60" s="204">
        <f t="shared" si="74"/>
        <v>0</v>
      </c>
    </row>
    <row r="61" spans="1:23" ht="13.5" customHeight="1" x14ac:dyDescent="0.15">
      <c r="A61" s="844"/>
      <c r="B61" s="847"/>
      <c r="C61" s="753" t="s">
        <v>460</v>
      </c>
      <c r="D61" s="755"/>
      <c r="E61" s="756"/>
      <c r="F61" s="758">
        <f t="shared" si="0"/>
        <v>0</v>
      </c>
      <c r="G61" s="759"/>
      <c r="H61" s="756"/>
      <c r="I61" s="758">
        <f t="shared" si="4"/>
        <v>0</v>
      </c>
      <c r="J61" s="760"/>
      <c r="K61" s="850"/>
      <c r="L61" s="844"/>
      <c r="M61" s="853"/>
      <c r="N61" s="142"/>
      <c r="O61" s="201">
        <f t="shared" si="11"/>
        <v>0</v>
      </c>
      <c r="P61" s="202"/>
      <c r="Q61" s="203">
        <f t="shared" si="8"/>
        <v>0</v>
      </c>
      <c r="R61" s="217">
        <f t="shared" si="6"/>
        <v>0</v>
      </c>
      <c r="S61" s="142"/>
      <c r="T61" s="201">
        <f t="shared" si="72"/>
        <v>0</v>
      </c>
      <c r="U61" s="202"/>
      <c r="V61" s="203">
        <f t="shared" si="73"/>
        <v>0</v>
      </c>
      <c r="W61" s="204">
        <f t="shared" si="74"/>
        <v>0</v>
      </c>
    </row>
    <row r="62" spans="1:23" ht="13.5" customHeight="1" x14ac:dyDescent="0.15">
      <c r="A62" s="842">
        <f t="shared" ref="A62" si="77">+A60+1</f>
        <v>27</v>
      </c>
      <c r="B62" s="845" t="s">
        <v>312</v>
      </c>
      <c r="C62" s="753" t="s">
        <v>459</v>
      </c>
      <c r="D62" s="754" t="s">
        <v>458</v>
      </c>
      <c r="E62" s="761"/>
      <c r="F62" s="758">
        <f t="shared" si="0"/>
        <v>0</v>
      </c>
      <c r="G62" s="762"/>
      <c r="H62" s="761"/>
      <c r="I62" s="758">
        <f t="shared" si="4"/>
        <v>0</v>
      </c>
      <c r="J62" s="763"/>
      <c r="K62" s="848"/>
      <c r="L62" s="842">
        <f t="shared" ref="L62" si="78">+N62+N63+S62+S63</f>
        <v>0</v>
      </c>
      <c r="M62" s="851"/>
      <c r="N62" s="142"/>
      <c r="O62" s="201">
        <f t="shared" si="11"/>
        <v>0</v>
      </c>
      <c r="P62" s="202"/>
      <c r="Q62" s="203">
        <f t="shared" si="8"/>
        <v>0</v>
      </c>
      <c r="R62" s="217">
        <f t="shared" si="6"/>
        <v>0</v>
      </c>
      <c r="S62" s="142"/>
      <c r="T62" s="201">
        <f>+S62/210/SQRT(3)*1000</f>
        <v>0</v>
      </c>
      <c r="U62" s="202"/>
      <c r="V62" s="203">
        <f>+J62+U62</f>
        <v>0</v>
      </c>
      <c r="W62" s="204">
        <f>IF(T62=0,0,+V62/T62*100)</f>
        <v>0</v>
      </c>
    </row>
    <row r="63" spans="1:23" ht="13.5" customHeight="1" x14ac:dyDescent="0.15">
      <c r="A63" s="844"/>
      <c r="B63" s="847"/>
      <c r="C63" s="753" t="s">
        <v>460</v>
      </c>
      <c r="D63" s="754">
        <v>7</v>
      </c>
      <c r="E63" s="756"/>
      <c r="F63" s="758">
        <f t="shared" si="0"/>
        <v>0</v>
      </c>
      <c r="G63" s="759"/>
      <c r="H63" s="756"/>
      <c r="I63" s="758">
        <f t="shared" si="4"/>
        <v>0</v>
      </c>
      <c r="J63" s="760"/>
      <c r="K63" s="850"/>
      <c r="L63" s="844"/>
      <c r="M63" s="853"/>
      <c r="N63" s="142"/>
      <c r="O63" s="201">
        <f t="shared" si="11"/>
        <v>0</v>
      </c>
      <c r="P63" s="202"/>
      <c r="Q63" s="203">
        <f t="shared" si="8"/>
        <v>0</v>
      </c>
      <c r="R63" s="217">
        <f t="shared" si="6"/>
        <v>0</v>
      </c>
      <c r="S63" s="142"/>
      <c r="T63" s="201">
        <f>+S63/210/SQRT(3)*1000</f>
        <v>0</v>
      </c>
      <c r="U63" s="202"/>
      <c r="V63" s="203">
        <f>+J63+U63</f>
        <v>0</v>
      </c>
      <c r="W63" s="204">
        <f>IF(T63=0,0,+V63/T63*100)</f>
        <v>0</v>
      </c>
    </row>
    <row r="64" spans="1:23" ht="13.5" customHeight="1" x14ac:dyDescent="0.15">
      <c r="A64" s="842">
        <f t="shared" ref="A64" si="79">+A62+1</f>
        <v>28</v>
      </c>
      <c r="B64" s="845" t="s">
        <v>313</v>
      </c>
      <c r="C64" s="753" t="s">
        <v>459</v>
      </c>
      <c r="D64" s="754" t="s">
        <v>458</v>
      </c>
      <c r="E64" s="761"/>
      <c r="F64" s="758">
        <f t="shared" si="0"/>
        <v>0</v>
      </c>
      <c r="G64" s="762"/>
      <c r="H64" s="761"/>
      <c r="I64" s="758">
        <f t="shared" si="4"/>
        <v>0</v>
      </c>
      <c r="J64" s="763"/>
      <c r="K64" s="848"/>
      <c r="L64" s="842">
        <f t="shared" ref="L64" si="80">+N64+N65+S64+S65</f>
        <v>0</v>
      </c>
      <c r="M64" s="851"/>
      <c r="N64" s="142"/>
      <c r="O64" s="201">
        <f t="shared" si="11"/>
        <v>0</v>
      </c>
      <c r="P64" s="202"/>
      <c r="Q64" s="203">
        <f t="shared" si="8"/>
        <v>0</v>
      </c>
      <c r="R64" s="217">
        <f t="shared" si="6"/>
        <v>0</v>
      </c>
      <c r="S64" s="142"/>
      <c r="T64" s="201">
        <f>+S64/210/SQRT(3)*1000</f>
        <v>0</v>
      </c>
      <c r="U64" s="202"/>
      <c r="V64" s="203">
        <f>+J64+U64</f>
        <v>0</v>
      </c>
      <c r="W64" s="204">
        <f>IF(T64=0,0,+V64/T64*100)</f>
        <v>0</v>
      </c>
    </row>
    <row r="65" spans="1:23" ht="13.5" customHeight="1" x14ac:dyDescent="0.15">
      <c r="A65" s="844"/>
      <c r="B65" s="847"/>
      <c r="C65" s="753" t="s">
        <v>460</v>
      </c>
      <c r="D65" s="755"/>
      <c r="E65" s="756"/>
      <c r="F65" s="758">
        <f t="shared" si="0"/>
        <v>0</v>
      </c>
      <c r="G65" s="759"/>
      <c r="H65" s="756"/>
      <c r="I65" s="758">
        <f t="shared" si="4"/>
        <v>0</v>
      </c>
      <c r="J65" s="760"/>
      <c r="K65" s="850"/>
      <c r="L65" s="844"/>
      <c r="M65" s="853"/>
      <c r="N65" s="142"/>
      <c r="O65" s="201">
        <f t="shared" si="11"/>
        <v>0</v>
      </c>
      <c r="P65" s="202"/>
      <c r="Q65" s="203">
        <f t="shared" si="8"/>
        <v>0</v>
      </c>
      <c r="R65" s="217">
        <f t="shared" si="6"/>
        <v>0</v>
      </c>
      <c r="S65" s="142"/>
      <c r="T65" s="201">
        <f>+S65/210/SQRT(3)*1000</f>
        <v>0</v>
      </c>
      <c r="U65" s="202"/>
      <c r="V65" s="203">
        <f>+J65+U65</f>
        <v>0</v>
      </c>
      <c r="W65" s="204">
        <f>IF(T65=0,0,+V65/T65*100)</f>
        <v>0</v>
      </c>
    </row>
    <row r="66" spans="1:23" ht="13.5" customHeight="1" x14ac:dyDescent="0.15">
      <c r="V66" s="135"/>
      <c r="W66" s="135"/>
    </row>
    <row r="67" spans="1:23" ht="13.5" customHeight="1" x14ac:dyDescent="0.15">
      <c r="A67" s="769" t="s">
        <v>462</v>
      </c>
      <c r="B67" s="768"/>
    </row>
  </sheetData>
  <mergeCells count="203">
    <mergeCell ref="K64:K65"/>
    <mergeCell ref="L64:L65"/>
    <mergeCell ref="M64:M65"/>
    <mergeCell ref="A62:A63"/>
    <mergeCell ref="B62:B63"/>
    <mergeCell ref="K62:K63"/>
    <mergeCell ref="L62:L63"/>
    <mergeCell ref="M62:M63"/>
    <mergeCell ref="B64:B65"/>
    <mergeCell ref="A64:A65"/>
    <mergeCell ref="K60:K61"/>
    <mergeCell ref="L60:L61"/>
    <mergeCell ref="M60:M61"/>
    <mergeCell ref="A58:A59"/>
    <mergeCell ref="B58:B59"/>
    <mergeCell ref="K58:K59"/>
    <mergeCell ref="L58:L59"/>
    <mergeCell ref="M58:M59"/>
    <mergeCell ref="B60:B61"/>
    <mergeCell ref="A60:A61"/>
    <mergeCell ref="M46:M47"/>
    <mergeCell ref="A56:A57"/>
    <mergeCell ref="B56:B57"/>
    <mergeCell ref="C56:C57"/>
    <mergeCell ref="D56:D57"/>
    <mergeCell ref="K56:K57"/>
    <mergeCell ref="L56:L57"/>
    <mergeCell ref="M56:M57"/>
    <mergeCell ref="A46:A47"/>
    <mergeCell ref="B46:B47"/>
    <mergeCell ref="C46:C47"/>
    <mergeCell ref="D46:D47"/>
    <mergeCell ref="K46:K47"/>
    <mergeCell ref="L46:L47"/>
    <mergeCell ref="C54:C55"/>
    <mergeCell ref="D54:D55"/>
    <mergeCell ref="K54:K55"/>
    <mergeCell ref="L54:L55"/>
    <mergeCell ref="M54:M55"/>
    <mergeCell ref="K48:K49"/>
    <mergeCell ref="L50:L51"/>
    <mergeCell ref="M50:M51"/>
    <mergeCell ref="A52:A53"/>
    <mergeCell ref="B52:B53"/>
    <mergeCell ref="C52:C53"/>
    <mergeCell ref="D52:D53"/>
    <mergeCell ref="K52:K53"/>
    <mergeCell ref="L52:L53"/>
    <mergeCell ref="M52:M53"/>
    <mergeCell ref="A50:A51"/>
    <mergeCell ref="B50:B51"/>
    <mergeCell ref="C50:C51"/>
    <mergeCell ref="D50:D51"/>
    <mergeCell ref="K50:K51"/>
    <mergeCell ref="M30:M31"/>
    <mergeCell ref="L34:L35"/>
    <mergeCell ref="M34:M35"/>
    <mergeCell ref="L32:L33"/>
    <mergeCell ref="M26:M27"/>
    <mergeCell ref="M36:M37"/>
    <mergeCell ref="K30:K31"/>
    <mergeCell ref="K32:K33"/>
    <mergeCell ref="C38:C39"/>
    <mergeCell ref="D38:D39"/>
    <mergeCell ref="K38:K39"/>
    <mergeCell ref="L38:L39"/>
    <mergeCell ref="M38:M39"/>
    <mergeCell ref="D36:D37"/>
    <mergeCell ref="K34:K35"/>
    <mergeCell ref="K36:K37"/>
    <mergeCell ref="L48:L49"/>
    <mergeCell ref="M48:M49"/>
    <mergeCell ref="M24:M25"/>
    <mergeCell ref="M14:M15"/>
    <mergeCell ref="L36:L37"/>
    <mergeCell ref="K8:K9"/>
    <mergeCell ref="K10:K11"/>
    <mergeCell ref="L12:L13"/>
    <mergeCell ref="M12:M13"/>
    <mergeCell ref="K12:K13"/>
    <mergeCell ref="K14:K15"/>
    <mergeCell ref="M28:M29"/>
    <mergeCell ref="L30:L31"/>
    <mergeCell ref="L8:L9"/>
    <mergeCell ref="M8:M9"/>
    <mergeCell ref="L10:L11"/>
    <mergeCell ref="M10:M11"/>
    <mergeCell ref="L14:L15"/>
    <mergeCell ref="L20:L21"/>
    <mergeCell ref="M20:M21"/>
    <mergeCell ref="M16:M17"/>
    <mergeCell ref="M18:M19"/>
    <mergeCell ref="K26:K27"/>
    <mergeCell ref="K28:K29"/>
    <mergeCell ref="D16:D17"/>
    <mergeCell ref="D18:D19"/>
    <mergeCell ref="D20:D21"/>
    <mergeCell ref="D22:D23"/>
    <mergeCell ref="D24:D25"/>
    <mergeCell ref="D30:D31"/>
    <mergeCell ref="D32:D33"/>
    <mergeCell ref="L16:L17"/>
    <mergeCell ref="L18:L19"/>
    <mergeCell ref="L28:L29"/>
    <mergeCell ref="K22:K23"/>
    <mergeCell ref="K24:K25"/>
    <mergeCell ref="K16:K17"/>
    <mergeCell ref="K18:K19"/>
    <mergeCell ref="K20:K21"/>
    <mergeCell ref="L24:L25"/>
    <mergeCell ref="D8:D9"/>
    <mergeCell ref="D10:D11"/>
    <mergeCell ref="D12:D13"/>
    <mergeCell ref="D14:D15"/>
    <mergeCell ref="L22:L23"/>
    <mergeCell ref="M22:M23"/>
    <mergeCell ref="C48:C49"/>
    <mergeCell ref="D48:D49"/>
    <mergeCell ref="D26:D27"/>
    <mergeCell ref="D28:D29"/>
    <mergeCell ref="M32:M33"/>
    <mergeCell ref="L26:L27"/>
    <mergeCell ref="C34:C35"/>
    <mergeCell ref="C36:C37"/>
    <mergeCell ref="C22:C23"/>
    <mergeCell ref="C24:C25"/>
    <mergeCell ref="C26:C27"/>
    <mergeCell ref="C28:C29"/>
    <mergeCell ref="D34:D35"/>
    <mergeCell ref="C8:C9"/>
    <mergeCell ref="C10:C11"/>
    <mergeCell ref="C18:C19"/>
    <mergeCell ref="C20:C21"/>
    <mergeCell ref="C12:C13"/>
    <mergeCell ref="B36:B37"/>
    <mergeCell ref="B48:B49"/>
    <mergeCell ref="B24:B25"/>
    <mergeCell ref="B26:B27"/>
    <mergeCell ref="B28:B29"/>
    <mergeCell ref="B30:B31"/>
    <mergeCell ref="B54:B55"/>
    <mergeCell ref="B38:B39"/>
    <mergeCell ref="B40:B42"/>
    <mergeCell ref="C14:C15"/>
    <mergeCell ref="C16:C17"/>
    <mergeCell ref="C30:C31"/>
    <mergeCell ref="C32:C33"/>
    <mergeCell ref="A18:A19"/>
    <mergeCell ref="A20:A21"/>
    <mergeCell ref="A22:A23"/>
    <mergeCell ref="A32:A33"/>
    <mergeCell ref="A34:A35"/>
    <mergeCell ref="B32:B33"/>
    <mergeCell ref="B34:B35"/>
    <mergeCell ref="A36:A37"/>
    <mergeCell ref="A48:A49"/>
    <mergeCell ref="A24:A25"/>
    <mergeCell ref="A26:A27"/>
    <mergeCell ref="A28:A29"/>
    <mergeCell ref="A54:A55"/>
    <mergeCell ref="A38:A39"/>
    <mergeCell ref="A30:A31"/>
    <mergeCell ref="A40:A42"/>
    <mergeCell ref="A4:A7"/>
    <mergeCell ref="K5:K7"/>
    <mergeCell ref="B4:B7"/>
    <mergeCell ref="H6:J6"/>
    <mergeCell ref="C5:C6"/>
    <mergeCell ref="D5:D6"/>
    <mergeCell ref="C4:J4"/>
    <mergeCell ref="K4:W4"/>
    <mergeCell ref="N6:R6"/>
    <mergeCell ref="S6:W6"/>
    <mergeCell ref="E5:J5"/>
    <mergeCell ref="L5:L6"/>
    <mergeCell ref="M5:M6"/>
    <mergeCell ref="E6:G6"/>
    <mergeCell ref="N5:W5"/>
    <mergeCell ref="B8:B9"/>
    <mergeCell ref="B10:B11"/>
    <mergeCell ref="B12:B13"/>
    <mergeCell ref="B14:B15"/>
    <mergeCell ref="B20:B21"/>
    <mergeCell ref="B22:B23"/>
    <mergeCell ref="B16:B17"/>
    <mergeCell ref="B18:B19"/>
    <mergeCell ref="A8:A9"/>
    <mergeCell ref="A10:A11"/>
    <mergeCell ref="A12:A13"/>
    <mergeCell ref="A14:A15"/>
    <mergeCell ref="A16:A17"/>
    <mergeCell ref="C40:C42"/>
    <mergeCell ref="D40:D42"/>
    <mergeCell ref="A43:A45"/>
    <mergeCell ref="B43:B45"/>
    <mergeCell ref="C43:C45"/>
    <mergeCell ref="D43:D45"/>
    <mergeCell ref="K40:K42"/>
    <mergeCell ref="L40:L42"/>
    <mergeCell ref="M40:M42"/>
    <mergeCell ref="K43:K45"/>
    <mergeCell ref="L43:L45"/>
    <mergeCell ref="M43:M45"/>
  </mergeCells>
  <phoneticPr fontId="1"/>
  <pageMargins left="0.78740157480314965" right="0.78740157480314965" top="0.51181102362204722" bottom="0.55118110236220474" header="0.51181102362204722" footer="0.43307086614173229"/>
  <pageSetup paperSize="8" scale="89" orientation="portrait" r:id="rId1"/>
  <headerFooter alignWithMargins="0">
    <oddFooter>&amp;L&amp;"ＭＳ Ｐ明朝,標準"※「計画」の変圧器容量欄は、変圧器改修を行わない場合、「現状」の容量を記入し、改修を行う場合、改修後の容量を記入して下さい。
※表中、「現状」欄の数値等は参考とし、現地の値を優先とします&amp;"ＭＳ Ｐゴシック,標準"。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view="pageBreakPreview" zoomScale="75" zoomScaleNormal="100" zoomScaleSheetLayoutView="75" workbookViewId="0"/>
  </sheetViews>
  <sheetFormatPr defaultRowHeight="13.5" customHeight="1" x14ac:dyDescent="0.15"/>
  <cols>
    <col min="1" max="1" width="5.625" style="134" bestFit="1" customWidth="1"/>
    <col min="2" max="2" width="15.25" style="134" customWidth="1"/>
    <col min="3" max="3" width="5.625" style="134" bestFit="1" customWidth="1"/>
    <col min="4" max="6" width="14.25" style="134" customWidth="1"/>
    <col min="7" max="7" width="14.25" style="133" customWidth="1"/>
    <col min="8" max="8" width="14.25" style="134" customWidth="1"/>
    <col min="9" max="12" width="14.25" style="133" customWidth="1"/>
    <col min="13" max="244" width="9" style="133"/>
    <col min="245" max="245" width="5.625" style="133" bestFit="1" customWidth="1"/>
    <col min="246" max="246" width="15.25" style="133" customWidth="1"/>
    <col min="247" max="247" width="5.625" style="133" bestFit="1" customWidth="1"/>
    <col min="248" max="248" width="9" style="133"/>
    <col min="249" max="252" width="9.625" style="133" customWidth="1"/>
    <col min="253" max="253" width="9.5" style="133" bestFit="1" customWidth="1"/>
    <col min="254" max="257" width="9.625" style="133" customWidth="1"/>
    <col min="258" max="258" width="11.125" style="133" customWidth="1"/>
    <col min="259" max="500" width="9" style="133"/>
    <col min="501" max="501" width="5.625" style="133" bestFit="1" customWidth="1"/>
    <col min="502" max="502" width="15.25" style="133" customWidth="1"/>
    <col min="503" max="503" width="5.625" style="133" bestFit="1" customWidth="1"/>
    <col min="504" max="504" width="9" style="133"/>
    <col min="505" max="508" width="9.625" style="133" customWidth="1"/>
    <col min="509" max="509" width="9.5" style="133" bestFit="1" customWidth="1"/>
    <col min="510" max="513" width="9.625" style="133" customWidth="1"/>
    <col min="514" max="514" width="11.125" style="133" customWidth="1"/>
    <col min="515" max="756" width="9" style="133"/>
    <col min="757" max="757" width="5.625" style="133" bestFit="1" customWidth="1"/>
    <col min="758" max="758" width="15.25" style="133" customWidth="1"/>
    <col min="759" max="759" width="5.625" style="133" bestFit="1" customWidth="1"/>
    <col min="760" max="760" width="9" style="133"/>
    <col min="761" max="764" width="9.625" style="133" customWidth="1"/>
    <col min="765" max="765" width="9.5" style="133" bestFit="1" customWidth="1"/>
    <col min="766" max="769" width="9.625" style="133" customWidth="1"/>
    <col min="770" max="770" width="11.125" style="133" customWidth="1"/>
    <col min="771" max="1012" width="9" style="133"/>
    <col min="1013" max="1013" width="5.625" style="133" bestFit="1" customWidth="1"/>
    <col min="1014" max="1014" width="15.25" style="133" customWidth="1"/>
    <col min="1015" max="1015" width="5.625" style="133" bestFit="1" customWidth="1"/>
    <col min="1016" max="1016" width="9" style="133"/>
    <col min="1017" max="1020" width="9.625" style="133" customWidth="1"/>
    <col min="1021" max="1021" width="9.5" style="133" bestFit="1" customWidth="1"/>
    <col min="1022" max="1025" width="9.625" style="133" customWidth="1"/>
    <col min="1026" max="1026" width="11.125" style="133" customWidth="1"/>
    <col min="1027" max="1268" width="9" style="133"/>
    <col min="1269" max="1269" width="5.625" style="133" bestFit="1" customWidth="1"/>
    <col min="1270" max="1270" width="15.25" style="133" customWidth="1"/>
    <col min="1271" max="1271" width="5.625" style="133" bestFit="1" customWidth="1"/>
    <col min="1272" max="1272" width="9" style="133"/>
    <col min="1273" max="1276" width="9.625" style="133" customWidth="1"/>
    <col min="1277" max="1277" width="9.5" style="133" bestFit="1" customWidth="1"/>
    <col min="1278" max="1281" width="9.625" style="133" customWidth="1"/>
    <col min="1282" max="1282" width="11.125" style="133" customWidth="1"/>
    <col min="1283" max="1524" width="9" style="133"/>
    <col min="1525" max="1525" width="5.625" style="133" bestFit="1" customWidth="1"/>
    <col min="1526" max="1526" width="15.25" style="133" customWidth="1"/>
    <col min="1527" max="1527" width="5.625" style="133" bestFit="1" customWidth="1"/>
    <col min="1528" max="1528" width="9" style="133"/>
    <col min="1529" max="1532" width="9.625" style="133" customWidth="1"/>
    <col min="1533" max="1533" width="9.5" style="133" bestFit="1" customWidth="1"/>
    <col min="1534" max="1537" width="9.625" style="133" customWidth="1"/>
    <col min="1538" max="1538" width="11.125" style="133" customWidth="1"/>
    <col min="1539" max="1780" width="9" style="133"/>
    <col min="1781" max="1781" width="5.625" style="133" bestFit="1" customWidth="1"/>
    <col min="1782" max="1782" width="15.25" style="133" customWidth="1"/>
    <col min="1783" max="1783" width="5.625" style="133" bestFit="1" customWidth="1"/>
    <col min="1784" max="1784" width="9" style="133"/>
    <col min="1785" max="1788" width="9.625" style="133" customWidth="1"/>
    <col min="1789" max="1789" width="9.5" style="133" bestFit="1" customWidth="1"/>
    <col min="1790" max="1793" width="9.625" style="133" customWidth="1"/>
    <col min="1794" max="1794" width="11.125" style="133" customWidth="1"/>
    <col min="1795" max="2036" width="9" style="133"/>
    <col min="2037" max="2037" width="5.625" style="133" bestFit="1" customWidth="1"/>
    <col min="2038" max="2038" width="15.25" style="133" customWidth="1"/>
    <col min="2039" max="2039" width="5.625" style="133" bestFit="1" customWidth="1"/>
    <col min="2040" max="2040" width="9" style="133"/>
    <col min="2041" max="2044" width="9.625" style="133" customWidth="1"/>
    <col min="2045" max="2045" width="9.5" style="133" bestFit="1" customWidth="1"/>
    <col min="2046" max="2049" width="9.625" style="133" customWidth="1"/>
    <col min="2050" max="2050" width="11.125" style="133" customWidth="1"/>
    <col min="2051" max="2292" width="9" style="133"/>
    <col min="2293" max="2293" width="5.625" style="133" bestFit="1" customWidth="1"/>
    <col min="2294" max="2294" width="15.25" style="133" customWidth="1"/>
    <col min="2295" max="2295" width="5.625" style="133" bestFit="1" customWidth="1"/>
    <col min="2296" max="2296" width="9" style="133"/>
    <col min="2297" max="2300" width="9.625" style="133" customWidth="1"/>
    <col min="2301" max="2301" width="9.5" style="133" bestFit="1" customWidth="1"/>
    <col min="2302" max="2305" width="9.625" style="133" customWidth="1"/>
    <col min="2306" max="2306" width="11.125" style="133" customWidth="1"/>
    <col min="2307" max="2548" width="9" style="133"/>
    <col min="2549" max="2549" width="5.625" style="133" bestFit="1" customWidth="1"/>
    <col min="2550" max="2550" width="15.25" style="133" customWidth="1"/>
    <col min="2551" max="2551" width="5.625" style="133" bestFit="1" customWidth="1"/>
    <col min="2552" max="2552" width="9" style="133"/>
    <col min="2553" max="2556" width="9.625" style="133" customWidth="1"/>
    <col min="2557" max="2557" width="9.5" style="133" bestFit="1" customWidth="1"/>
    <col min="2558" max="2561" width="9.625" style="133" customWidth="1"/>
    <col min="2562" max="2562" width="11.125" style="133" customWidth="1"/>
    <col min="2563" max="2804" width="9" style="133"/>
    <col min="2805" max="2805" width="5.625" style="133" bestFit="1" customWidth="1"/>
    <col min="2806" max="2806" width="15.25" style="133" customWidth="1"/>
    <col min="2807" max="2807" width="5.625" style="133" bestFit="1" customWidth="1"/>
    <col min="2808" max="2808" width="9" style="133"/>
    <col min="2809" max="2812" width="9.625" style="133" customWidth="1"/>
    <col min="2813" max="2813" width="9.5" style="133" bestFit="1" customWidth="1"/>
    <col min="2814" max="2817" width="9.625" style="133" customWidth="1"/>
    <col min="2818" max="2818" width="11.125" style="133" customWidth="1"/>
    <col min="2819" max="3060" width="9" style="133"/>
    <col min="3061" max="3061" width="5.625" style="133" bestFit="1" customWidth="1"/>
    <col min="3062" max="3062" width="15.25" style="133" customWidth="1"/>
    <col min="3063" max="3063" width="5.625" style="133" bestFit="1" customWidth="1"/>
    <col min="3064" max="3064" width="9" style="133"/>
    <col min="3065" max="3068" width="9.625" style="133" customWidth="1"/>
    <col min="3069" max="3069" width="9.5" style="133" bestFit="1" customWidth="1"/>
    <col min="3070" max="3073" width="9.625" style="133" customWidth="1"/>
    <col min="3074" max="3074" width="11.125" style="133" customWidth="1"/>
    <col min="3075" max="3316" width="9" style="133"/>
    <col min="3317" max="3317" width="5.625" style="133" bestFit="1" customWidth="1"/>
    <col min="3318" max="3318" width="15.25" style="133" customWidth="1"/>
    <col min="3319" max="3319" width="5.625" style="133" bestFit="1" customWidth="1"/>
    <col min="3320" max="3320" width="9" style="133"/>
    <col min="3321" max="3324" width="9.625" style="133" customWidth="1"/>
    <col min="3325" max="3325" width="9.5" style="133" bestFit="1" customWidth="1"/>
    <col min="3326" max="3329" width="9.625" style="133" customWidth="1"/>
    <col min="3330" max="3330" width="11.125" style="133" customWidth="1"/>
    <col min="3331" max="3572" width="9" style="133"/>
    <col min="3573" max="3573" width="5.625" style="133" bestFit="1" customWidth="1"/>
    <col min="3574" max="3574" width="15.25" style="133" customWidth="1"/>
    <col min="3575" max="3575" width="5.625" style="133" bestFit="1" customWidth="1"/>
    <col min="3576" max="3576" width="9" style="133"/>
    <col min="3577" max="3580" width="9.625" style="133" customWidth="1"/>
    <col min="3581" max="3581" width="9.5" style="133" bestFit="1" customWidth="1"/>
    <col min="3582" max="3585" width="9.625" style="133" customWidth="1"/>
    <col min="3586" max="3586" width="11.125" style="133" customWidth="1"/>
    <col min="3587" max="3828" width="9" style="133"/>
    <col min="3829" max="3829" width="5.625" style="133" bestFit="1" customWidth="1"/>
    <col min="3830" max="3830" width="15.25" style="133" customWidth="1"/>
    <col min="3831" max="3831" width="5.625" style="133" bestFit="1" customWidth="1"/>
    <col min="3832" max="3832" width="9" style="133"/>
    <col min="3833" max="3836" width="9.625" style="133" customWidth="1"/>
    <col min="3837" max="3837" width="9.5" style="133" bestFit="1" customWidth="1"/>
    <col min="3838" max="3841" width="9.625" style="133" customWidth="1"/>
    <col min="3842" max="3842" width="11.125" style="133" customWidth="1"/>
    <col min="3843" max="4084" width="9" style="133"/>
    <col min="4085" max="4085" width="5.625" style="133" bestFit="1" customWidth="1"/>
    <col min="4086" max="4086" width="15.25" style="133" customWidth="1"/>
    <col min="4087" max="4087" width="5.625" style="133" bestFit="1" customWidth="1"/>
    <col min="4088" max="4088" width="9" style="133"/>
    <col min="4089" max="4092" width="9.625" style="133" customWidth="1"/>
    <col min="4093" max="4093" width="9.5" style="133" bestFit="1" customWidth="1"/>
    <col min="4094" max="4097" width="9.625" style="133" customWidth="1"/>
    <col min="4098" max="4098" width="11.125" style="133" customWidth="1"/>
    <col min="4099" max="4340" width="9" style="133"/>
    <col min="4341" max="4341" width="5.625" style="133" bestFit="1" customWidth="1"/>
    <col min="4342" max="4342" width="15.25" style="133" customWidth="1"/>
    <col min="4343" max="4343" width="5.625" style="133" bestFit="1" customWidth="1"/>
    <col min="4344" max="4344" width="9" style="133"/>
    <col min="4345" max="4348" width="9.625" style="133" customWidth="1"/>
    <col min="4349" max="4349" width="9.5" style="133" bestFit="1" customWidth="1"/>
    <col min="4350" max="4353" width="9.625" style="133" customWidth="1"/>
    <col min="4354" max="4354" width="11.125" style="133" customWidth="1"/>
    <col min="4355" max="4596" width="9" style="133"/>
    <col min="4597" max="4597" width="5.625" style="133" bestFit="1" customWidth="1"/>
    <col min="4598" max="4598" width="15.25" style="133" customWidth="1"/>
    <col min="4599" max="4599" width="5.625" style="133" bestFit="1" customWidth="1"/>
    <col min="4600" max="4600" width="9" style="133"/>
    <col min="4601" max="4604" width="9.625" style="133" customWidth="1"/>
    <col min="4605" max="4605" width="9.5" style="133" bestFit="1" customWidth="1"/>
    <col min="4606" max="4609" width="9.625" style="133" customWidth="1"/>
    <col min="4610" max="4610" width="11.125" style="133" customWidth="1"/>
    <col min="4611" max="4852" width="9" style="133"/>
    <col min="4853" max="4853" width="5.625" style="133" bestFit="1" customWidth="1"/>
    <col min="4854" max="4854" width="15.25" style="133" customWidth="1"/>
    <col min="4855" max="4855" width="5.625" style="133" bestFit="1" customWidth="1"/>
    <col min="4856" max="4856" width="9" style="133"/>
    <col min="4857" max="4860" width="9.625" style="133" customWidth="1"/>
    <col min="4861" max="4861" width="9.5" style="133" bestFit="1" customWidth="1"/>
    <col min="4862" max="4865" width="9.625" style="133" customWidth="1"/>
    <col min="4866" max="4866" width="11.125" style="133" customWidth="1"/>
    <col min="4867" max="5108" width="9" style="133"/>
    <col min="5109" max="5109" width="5.625" style="133" bestFit="1" customWidth="1"/>
    <col min="5110" max="5110" width="15.25" style="133" customWidth="1"/>
    <col min="5111" max="5111" width="5.625" style="133" bestFit="1" customWidth="1"/>
    <col min="5112" max="5112" width="9" style="133"/>
    <col min="5113" max="5116" width="9.625" style="133" customWidth="1"/>
    <col min="5117" max="5117" width="9.5" style="133" bestFit="1" customWidth="1"/>
    <col min="5118" max="5121" width="9.625" style="133" customWidth="1"/>
    <col min="5122" max="5122" width="11.125" style="133" customWidth="1"/>
    <col min="5123" max="5364" width="9" style="133"/>
    <col min="5365" max="5365" width="5.625" style="133" bestFit="1" customWidth="1"/>
    <col min="5366" max="5366" width="15.25" style="133" customWidth="1"/>
    <col min="5367" max="5367" width="5.625" style="133" bestFit="1" customWidth="1"/>
    <col min="5368" max="5368" width="9" style="133"/>
    <col min="5369" max="5372" width="9.625" style="133" customWidth="1"/>
    <col min="5373" max="5373" width="9.5" style="133" bestFit="1" customWidth="1"/>
    <col min="5374" max="5377" width="9.625" style="133" customWidth="1"/>
    <col min="5378" max="5378" width="11.125" style="133" customWidth="1"/>
    <col min="5379" max="5620" width="9" style="133"/>
    <col min="5621" max="5621" width="5.625" style="133" bestFit="1" customWidth="1"/>
    <col min="5622" max="5622" width="15.25" style="133" customWidth="1"/>
    <col min="5623" max="5623" width="5.625" style="133" bestFit="1" customWidth="1"/>
    <col min="5624" max="5624" width="9" style="133"/>
    <col min="5625" max="5628" width="9.625" style="133" customWidth="1"/>
    <col min="5629" max="5629" width="9.5" style="133" bestFit="1" customWidth="1"/>
    <col min="5630" max="5633" width="9.625" style="133" customWidth="1"/>
    <col min="5634" max="5634" width="11.125" style="133" customWidth="1"/>
    <col min="5635" max="5876" width="9" style="133"/>
    <col min="5877" max="5877" width="5.625" style="133" bestFit="1" customWidth="1"/>
    <col min="5878" max="5878" width="15.25" style="133" customWidth="1"/>
    <col min="5879" max="5879" width="5.625" style="133" bestFit="1" customWidth="1"/>
    <col min="5880" max="5880" width="9" style="133"/>
    <col min="5881" max="5884" width="9.625" style="133" customWidth="1"/>
    <col min="5885" max="5885" width="9.5" style="133" bestFit="1" customWidth="1"/>
    <col min="5886" max="5889" width="9.625" style="133" customWidth="1"/>
    <col min="5890" max="5890" width="11.125" style="133" customWidth="1"/>
    <col min="5891" max="6132" width="9" style="133"/>
    <col min="6133" max="6133" width="5.625" style="133" bestFit="1" customWidth="1"/>
    <col min="6134" max="6134" width="15.25" style="133" customWidth="1"/>
    <col min="6135" max="6135" width="5.625" style="133" bestFit="1" customWidth="1"/>
    <col min="6136" max="6136" width="9" style="133"/>
    <col min="6137" max="6140" width="9.625" style="133" customWidth="1"/>
    <col min="6141" max="6141" width="9.5" style="133" bestFit="1" customWidth="1"/>
    <col min="6142" max="6145" width="9.625" style="133" customWidth="1"/>
    <col min="6146" max="6146" width="11.125" style="133" customWidth="1"/>
    <col min="6147" max="6388" width="9" style="133"/>
    <col min="6389" max="6389" width="5.625" style="133" bestFit="1" customWidth="1"/>
    <col min="6390" max="6390" width="15.25" style="133" customWidth="1"/>
    <col min="6391" max="6391" width="5.625" style="133" bestFit="1" customWidth="1"/>
    <col min="6392" max="6392" width="9" style="133"/>
    <col min="6393" max="6396" width="9.625" style="133" customWidth="1"/>
    <col min="6397" max="6397" width="9.5" style="133" bestFit="1" customWidth="1"/>
    <col min="6398" max="6401" width="9.625" style="133" customWidth="1"/>
    <col min="6402" max="6402" width="11.125" style="133" customWidth="1"/>
    <col min="6403" max="6644" width="9" style="133"/>
    <col min="6645" max="6645" width="5.625" style="133" bestFit="1" customWidth="1"/>
    <col min="6646" max="6646" width="15.25" style="133" customWidth="1"/>
    <col min="6647" max="6647" width="5.625" style="133" bestFit="1" customWidth="1"/>
    <col min="6648" max="6648" width="9" style="133"/>
    <col min="6649" max="6652" width="9.625" style="133" customWidth="1"/>
    <col min="6653" max="6653" width="9.5" style="133" bestFit="1" customWidth="1"/>
    <col min="6654" max="6657" width="9.625" style="133" customWidth="1"/>
    <col min="6658" max="6658" width="11.125" style="133" customWidth="1"/>
    <col min="6659" max="6900" width="9" style="133"/>
    <col min="6901" max="6901" width="5.625" style="133" bestFit="1" customWidth="1"/>
    <col min="6902" max="6902" width="15.25" style="133" customWidth="1"/>
    <col min="6903" max="6903" width="5.625" style="133" bestFit="1" customWidth="1"/>
    <col min="6904" max="6904" width="9" style="133"/>
    <col min="6905" max="6908" width="9.625" style="133" customWidth="1"/>
    <col min="6909" max="6909" width="9.5" style="133" bestFit="1" customWidth="1"/>
    <col min="6910" max="6913" width="9.625" style="133" customWidth="1"/>
    <col min="6914" max="6914" width="11.125" style="133" customWidth="1"/>
    <col min="6915" max="7156" width="9" style="133"/>
    <col min="7157" max="7157" width="5.625" style="133" bestFit="1" customWidth="1"/>
    <col min="7158" max="7158" width="15.25" style="133" customWidth="1"/>
    <col min="7159" max="7159" width="5.625" style="133" bestFit="1" customWidth="1"/>
    <col min="7160" max="7160" width="9" style="133"/>
    <col min="7161" max="7164" width="9.625" style="133" customWidth="1"/>
    <col min="7165" max="7165" width="9.5" style="133" bestFit="1" customWidth="1"/>
    <col min="7166" max="7169" width="9.625" style="133" customWidth="1"/>
    <col min="7170" max="7170" width="11.125" style="133" customWidth="1"/>
    <col min="7171" max="7412" width="9" style="133"/>
    <col min="7413" max="7413" width="5.625" style="133" bestFit="1" customWidth="1"/>
    <col min="7414" max="7414" width="15.25" style="133" customWidth="1"/>
    <col min="7415" max="7415" width="5.625" style="133" bestFit="1" customWidth="1"/>
    <col min="7416" max="7416" width="9" style="133"/>
    <col min="7417" max="7420" width="9.625" style="133" customWidth="1"/>
    <col min="7421" max="7421" width="9.5" style="133" bestFit="1" customWidth="1"/>
    <col min="7422" max="7425" width="9.625" style="133" customWidth="1"/>
    <col min="7426" max="7426" width="11.125" style="133" customWidth="1"/>
    <col min="7427" max="7668" width="9" style="133"/>
    <col min="7669" max="7669" width="5.625" style="133" bestFit="1" customWidth="1"/>
    <col min="7670" max="7670" width="15.25" style="133" customWidth="1"/>
    <col min="7671" max="7671" width="5.625" style="133" bestFit="1" customWidth="1"/>
    <col min="7672" max="7672" width="9" style="133"/>
    <col min="7673" max="7676" width="9.625" style="133" customWidth="1"/>
    <col min="7677" max="7677" width="9.5" style="133" bestFit="1" customWidth="1"/>
    <col min="7678" max="7681" width="9.625" style="133" customWidth="1"/>
    <col min="7682" max="7682" width="11.125" style="133" customWidth="1"/>
    <col min="7683" max="7924" width="9" style="133"/>
    <col min="7925" max="7925" width="5.625" style="133" bestFit="1" customWidth="1"/>
    <col min="7926" max="7926" width="15.25" style="133" customWidth="1"/>
    <col min="7927" max="7927" width="5.625" style="133" bestFit="1" customWidth="1"/>
    <col min="7928" max="7928" width="9" style="133"/>
    <col min="7929" max="7932" width="9.625" style="133" customWidth="1"/>
    <col min="7933" max="7933" width="9.5" style="133" bestFit="1" customWidth="1"/>
    <col min="7934" max="7937" width="9.625" style="133" customWidth="1"/>
    <col min="7938" max="7938" width="11.125" style="133" customWidth="1"/>
    <col min="7939" max="8180" width="9" style="133"/>
    <col min="8181" max="8181" width="5.625" style="133" bestFit="1" customWidth="1"/>
    <col min="8182" max="8182" width="15.25" style="133" customWidth="1"/>
    <col min="8183" max="8183" width="5.625" style="133" bestFit="1" customWidth="1"/>
    <col min="8184" max="8184" width="9" style="133"/>
    <col min="8185" max="8188" width="9.625" style="133" customWidth="1"/>
    <col min="8189" max="8189" width="9.5" style="133" bestFit="1" customWidth="1"/>
    <col min="8190" max="8193" width="9.625" style="133" customWidth="1"/>
    <col min="8194" max="8194" width="11.125" style="133" customWidth="1"/>
    <col min="8195" max="8436" width="9" style="133"/>
    <col min="8437" max="8437" width="5.625" style="133" bestFit="1" customWidth="1"/>
    <col min="8438" max="8438" width="15.25" style="133" customWidth="1"/>
    <col min="8439" max="8439" width="5.625" style="133" bestFit="1" customWidth="1"/>
    <col min="8440" max="8440" width="9" style="133"/>
    <col min="8441" max="8444" width="9.625" style="133" customWidth="1"/>
    <col min="8445" max="8445" width="9.5" style="133" bestFit="1" customWidth="1"/>
    <col min="8446" max="8449" width="9.625" style="133" customWidth="1"/>
    <col min="8450" max="8450" width="11.125" style="133" customWidth="1"/>
    <col min="8451" max="8692" width="9" style="133"/>
    <col min="8693" max="8693" width="5.625" style="133" bestFit="1" customWidth="1"/>
    <col min="8694" max="8694" width="15.25" style="133" customWidth="1"/>
    <col min="8695" max="8695" width="5.625" style="133" bestFit="1" customWidth="1"/>
    <col min="8696" max="8696" width="9" style="133"/>
    <col min="8697" max="8700" width="9.625" style="133" customWidth="1"/>
    <col min="8701" max="8701" width="9.5" style="133" bestFit="1" customWidth="1"/>
    <col min="8702" max="8705" width="9.625" style="133" customWidth="1"/>
    <col min="8706" max="8706" width="11.125" style="133" customWidth="1"/>
    <col min="8707" max="8948" width="9" style="133"/>
    <col min="8949" max="8949" width="5.625" style="133" bestFit="1" customWidth="1"/>
    <col min="8950" max="8950" width="15.25" style="133" customWidth="1"/>
    <col min="8951" max="8951" width="5.625" style="133" bestFit="1" customWidth="1"/>
    <col min="8952" max="8952" width="9" style="133"/>
    <col min="8953" max="8956" width="9.625" style="133" customWidth="1"/>
    <col min="8957" max="8957" width="9.5" style="133" bestFit="1" customWidth="1"/>
    <col min="8958" max="8961" width="9.625" style="133" customWidth="1"/>
    <col min="8962" max="8962" width="11.125" style="133" customWidth="1"/>
    <col min="8963" max="9204" width="9" style="133"/>
    <col min="9205" max="9205" width="5.625" style="133" bestFit="1" customWidth="1"/>
    <col min="9206" max="9206" width="15.25" style="133" customWidth="1"/>
    <col min="9207" max="9207" width="5.625" style="133" bestFit="1" customWidth="1"/>
    <col min="9208" max="9208" width="9" style="133"/>
    <col min="9209" max="9212" width="9.625" style="133" customWidth="1"/>
    <col min="9213" max="9213" width="9.5" style="133" bestFit="1" customWidth="1"/>
    <col min="9214" max="9217" width="9.625" style="133" customWidth="1"/>
    <col min="9218" max="9218" width="11.125" style="133" customWidth="1"/>
    <col min="9219" max="9460" width="9" style="133"/>
    <col min="9461" max="9461" width="5.625" style="133" bestFit="1" customWidth="1"/>
    <col min="9462" max="9462" width="15.25" style="133" customWidth="1"/>
    <col min="9463" max="9463" width="5.625" style="133" bestFit="1" customWidth="1"/>
    <col min="9464" max="9464" width="9" style="133"/>
    <col min="9465" max="9468" width="9.625" style="133" customWidth="1"/>
    <col min="9469" max="9469" width="9.5" style="133" bestFit="1" customWidth="1"/>
    <col min="9470" max="9473" width="9.625" style="133" customWidth="1"/>
    <col min="9474" max="9474" width="11.125" style="133" customWidth="1"/>
    <col min="9475" max="9716" width="9" style="133"/>
    <col min="9717" max="9717" width="5.625" style="133" bestFit="1" customWidth="1"/>
    <col min="9718" max="9718" width="15.25" style="133" customWidth="1"/>
    <col min="9719" max="9719" width="5.625" style="133" bestFit="1" customWidth="1"/>
    <col min="9720" max="9720" width="9" style="133"/>
    <col min="9721" max="9724" width="9.625" style="133" customWidth="1"/>
    <col min="9725" max="9725" width="9.5" style="133" bestFit="1" customWidth="1"/>
    <col min="9726" max="9729" width="9.625" style="133" customWidth="1"/>
    <col min="9730" max="9730" width="11.125" style="133" customWidth="1"/>
    <col min="9731" max="9972" width="9" style="133"/>
    <col min="9973" max="9973" width="5.625" style="133" bestFit="1" customWidth="1"/>
    <col min="9974" max="9974" width="15.25" style="133" customWidth="1"/>
    <col min="9975" max="9975" width="5.625" style="133" bestFit="1" customWidth="1"/>
    <col min="9976" max="9976" width="9" style="133"/>
    <col min="9977" max="9980" width="9.625" style="133" customWidth="1"/>
    <col min="9981" max="9981" width="9.5" style="133" bestFit="1" customWidth="1"/>
    <col min="9982" max="9985" width="9.625" style="133" customWidth="1"/>
    <col min="9986" max="9986" width="11.125" style="133" customWidth="1"/>
    <col min="9987" max="10228" width="9" style="133"/>
    <col min="10229" max="10229" width="5.625" style="133" bestFit="1" customWidth="1"/>
    <col min="10230" max="10230" width="15.25" style="133" customWidth="1"/>
    <col min="10231" max="10231" width="5.625" style="133" bestFit="1" customWidth="1"/>
    <col min="10232" max="10232" width="9" style="133"/>
    <col min="10233" max="10236" width="9.625" style="133" customWidth="1"/>
    <col min="10237" max="10237" width="9.5" style="133" bestFit="1" customWidth="1"/>
    <col min="10238" max="10241" width="9.625" style="133" customWidth="1"/>
    <col min="10242" max="10242" width="11.125" style="133" customWidth="1"/>
    <col min="10243" max="10484" width="9" style="133"/>
    <col min="10485" max="10485" width="5.625" style="133" bestFit="1" customWidth="1"/>
    <col min="10486" max="10486" width="15.25" style="133" customWidth="1"/>
    <col min="10487" max="10487" width="5.625" style="133" bestFit="1" customWidth="1"/>
    <col min="10488" max="10488" width="9" style="133"/>
    <col min="10489" max="10492" width="9.625" style="133" customWidth="1"/>
    <col min="10493" max="10493" width="9.5" style="133" bestFit="1" customWidth="1"/>
    <col min="10494" max="10497" width="9.625" style="133" customWidth="1"/>
    <col min="10498" max="10498" width="11.125" style="133" customWidth="1"/>
    <col min="10499" max="10740" width="9" style="133"/>
    <col min="10741" max="10741" width="5.625" style="133" bestFit="1" customWidth="1"/>
    <col min="10742" max="10742" width="15.25" style="133" customWidth="1"/>
    <col min="10743" max="10743" width="5.625" style="133" bestFit="1" customWidth="1"/>
    <col min="10744" max="10744" width="9" style="133"/>
    <col min="10745" max="10748" width="9.625" style="133" customWidth="1"/>
    <col min="10749" max="10749" width="9.5" style="133" bestFit="1" customWidth="1"/>
    <col min="10750" max="10753" width="9.625" style="133" customWidth="1"/>
    <col min="10754" max="10754" width="11.125" style="133" customWidth="1"/>
    <col min="10755" max="10996" width="9" style="133"/>
    <col min="10997" max="10997" width="5.625" style="133" bestFit="1" customWidth="1"/>
    <col min="10998" max="10998" width="15.25" style="133" customWidth="1"/>
    <col min="10999" max="10999" width="5.625" style="133" bestFit="1" customWidth="1"/>
    <col min="11000" max="11000" width="9" style="133"/>
    <col min="11001" max="11004" width="9.625" style="133" customWidth="1"/>
    <col min="11005" max="11005" width="9.5" style="133" bestFit="1" customWidth="1"/>
    <col min="11006" max="11009" width="9.625" style="133" customWidth="1"/>
    <col min="11010" max="11010" width="11.125" style="133" customWidth="1"/>
    <col min="11011" max="11252" width="9" style="133"/>
    <col min="11253" max="11253" width="5.625" style="133" bestFit="1" customWidth="1"/>
    <col min="11254" max="11254" width="15.25" style="133" customWidth="1"/>
    <col min="11255" max="11255" width="5.625" style="133" bestFit="1" customWidth="1"/>
    <col min="11256" max="11256" width="9" style="133"/>
    <col min="11257" max="11260" width="9.625" style="133" customWidth="1"/>
    <col min="11261" max="11261" width="9.5" style="133" bestFit="1" customWidth="1"/>
    <col min="11262" max="11265" width="9.625" style="133" customWidth="1"/>
    <col min="11266" max="11266" width="11.125" style="133" customWidth="1"/>
    <col min="11267" max="11508" width="9" style="133"/>
    <col min="11509" max="11509" width="5.625" style="133" bestFit="1" customWidth="1"/>
    <col min="11510" max="11510" width="15.25" style="133" customWidth="1"/>
    <col min="11511" max="11511" width="5.625" style="133" bestFit="1" customWidth="1"/>
    <col min="11512" max="11512" width="9" style="133"/>
    <col min="11513" max="11516" width="9.625" style="133" customWidth="1"/>
    <col min="11517" max="11517" width="9.5" style="133" bestFit="1" customWidth="1"/>
    <col min="11518" max="11521" width="9.625" style="133" customWidth="1"/>
    <col min="11522" max="11522" width="11.125" style="133" customWidth="1"/>
    <col min="11523" max="11764" width="9" style="133"/>
    <col min="11765" max="11765" width="5.625" style="133" bestFit="1" customWidth="1"/>
    <col min="11766" max="11766" width="15.25" style="133" customWidth="1"/>
    <col min="11767" max="11767" width="5.625" style="133" bestFit="1" customWidth="1"/>
    <col min="11768" max="11768" width="9" style="133"/>
    <col min="11769" max="11772" width="9.625" style="133" customWidth="1"/>
    <col min="11773" max="11773" width="9.5" style="133" bestFit="1" customWidth="1"/>
    <col min="11774" max="11777" width="9.625" style="133" customWidth="1"/>
    <col min="11778" max="11778" width="11.125" style="133" customWidth="1"/>
    <col min="11779" max="12020" width="9" style="133"/>
    <col min="12021" max="12021" width="5.625" style="133" bestFit="1" customWidth="1"/>
    <col min="12022" max="12022" width="15.25" style="133" customWidth="1"/>
    <col min="12023" max="12023" width="5.625" style="133" bestFit="1" customWidth="1"/>
    <col min="12024" max="12024" width="9" style="133"/>
    <col min="12025" max="12028" width="9.625" style="133" customWidth="1"/>
    <col min="12029" max="12029" width="9.5" style="133" bestFit="1" customWidth="1"/>
    <col min="12030" max="12033" width="9.625" style="133" customWidth="1"/>
    <col min="12034" max="12034" width="11.125" style="133" customWidth="1"/>
    <col min="12035" max="12276" width="9" style="133"/>
    <col min="12277" max="12277" width="5.625" style="133" bestFit="1" customWidth="1"/>
    <col min="12278" max="12278" width="15.25" style="133" customWidth="1"/>
    <col min="12279" max="12279" width="5.625" style="133" bestFit="1" customWidth="1"/>
    <col min="12280" max="12280" width="9" style="133"/>
    <col min="12281" max="12284" width="9.625" style="133" customWidth="1"/>
    <col min="12285" max="12285" width="9.5" style="133" bestFit="1" customWidth="1"/>
    <col min="12286" max="12289" width="9.625" style="133" customWidth="1"/>
    <col min="12290" max="12290" width="11.125" style="133" customWidth="1"/>
    <col min="12291" max="12532" width="9" style="133"/>
    <col min="12533" max="12533" width="5.625" style="133" bestFit="1" customWidth="1"/>
    <col min="12534" max="12534" width="15.25" style="133" customWidth="1"/>
    <col min="12535" max="12535" width="5.625" style="133" bestFit="1" customWidth="1"/>
    <col min="12536" max="12536" width="9" style="133"/>
    <col min="12537" max="12540" width="9.625" style="133" customWidth="1"/>
    <col min="12541" max="12541" width="9.5" style="133" bestFit="1" customWidth="1"/>
    <col min="12542" max="12545" width="9.625" style="133" customWidth="1"/>
    <col min="12546" max="12546" width="11.125" style="133" customWidth="1"/>
    <col min="12547" max="12788" width="9" style="133"/>
    <col min="12789" max="12789" width="5.625" style="133" bestFit="1" customWidth="1"/>
    <col min="12790" max="12790" width="15.25" style="133" customWidth="1"/>
    <col min="12791" max="12791" width="5.625" style="133" bestFit="1" customWidth="1"/>
    <col min="12792" max="12792" width="9" style="133"/>
    <col min="12793" max="12796" width="9.625" style="133" customWidth="1"/>
    <col min="12797" max="12797" width="9.5" style="133" bestFit="1" customWidth="1"/>
    <col min="12798" max="12801" width="9.625" style="133" customWidth="1"/>
    <col min="12802" max="12802" width="11.125" style="133" customWidth="1"/>
    <col min="12803" max="13044" width="9" style="133"/>
    <col min="13045" max="13045" width="5.625" style="133" bestFit="1" customWidth="1"/>
    <col min="13046" max="13046" width="15.25" style="133" customWidth="1"/>
    <col min="13047" max="13047" width="5.625" style="133" bestFit="1" customWidth="1"/>
    <col min="13048" max="13048" width="9" style="133"/>
    <col min="13049" max="13052" width="9.625" style="133" customWidth="1"/>
    <col min="13053" max="13053" width="9.5" style="133" bestFit="1" customWidth="1"/>
    <col min="13054" max="13057" width="9.625" style="133" customWidth="1"/>
    <col min="13058" max="13058" width="11.125" style="133" customWidth="1"/>
    <col min="13059" max="13300" width="9" style="133"/>
    <col min="13301" max="13301" width="5.625" style="133" bestFit="1" customWidth="1"/>
    <col min="13302" max="13302" width="15.25" style="133" customWidth="1"/>
    <col min="13303" max="13303" width="5.625" style="133" bestFit="1" customWidth="1"/>
    <col min="13304" max="13304" width="9" style="133"/>
    <col min="13305" max="13308" width="9.625" style="133" customWidth="1"/>
    <col min="13309" max="13309" width="9.5" style="133" bestFit="1" customWidth="1"/>
    <col min="13310" max="13313" width="9.625" style="133" customWidth="1"/>
    <col min="13314" max="13314" width="11.125" style="133" customWidth="1"/>
    <col min="13315" max="13556" width="9" style="133"/>
    <col min="13557" max="13557" width="5.625" style="133" bestFit="1" customWidth="1"/>
    <col min="13558" max="13558" width="15.25" style="133" customWidth="1"/>
    <col min="13559" max="13559" width="5.625" style="133" bestFit="1" customWidth="1"/>
    <col min="13560" max="13560" width="9" style="133"/>
    <col min="13561" max="13564" width="9.625" style="133" customWidth="1"/>
    <col min="13565" max="13565" width="9.5" style="133" bestFit="1" customWidth="1"/>
    <col min="13566" max="13569" width="9.625" style="133" customWidth="1"/>
    <col min="13570" max="13570" width="11.125" style="133" customWidth="1"/>
    <col min="13571" max="13812" width="9" style="133"/>
    <col min="13813" max="13813" width="5.625" style="133" bestFit="1" customWidth="1"/>
    <col min="13814" max="13814" width="15.25" style="133" customWidth="1"/>
    <col min="13815" max="13815" width="5.625" style="133" bestFit="1" customWidth="1"/>
    <col min="13816" max="13816" width="9" style="133"/>
    <col min="13817" max="13820" width="9.625" style="133" customWidth="1"/>
    <col min="13821" max="13821" width="9.5" style="133" bestFit="1" customWidth="1"/>
    <col min="13822" max="13825" width="9.625" style="133" customWidth="1"/>
    <col min="13826" max="13826" width="11.125" style="133" customWidth="1"/>
    <col min="13827" max="14068" width="9" style="133"/>
    <col min="14069" max="14069" width="5.625" style="133" bestFit="1" customWidth="1"/>
    <col min="14070" max="14070" width="15.25" style="133" customWidth="1"/>
    <col min="14071" max="14071" width="5.625" style="133" bestFit="1" customWidth="1"/>
    <col min="14072" max="14072" width="9" style="133"/>
    <col min="14073" max="14076" width="9.625" style="133" customWidth="1"/>
    <col min="14077" max="14077" width="9.5" style="133" bestFit="1" customWidth="1"/>
    <col min="14078" max="14081" width="9.625" style="133" customWidth="1"/>
    <col min="14082" max="14082" width="11.125" style="133" customWidth="1"/>
    <col min="14083" max="14324" width="9" style="133"/>
    <col min="14325" max="14325" width="5.625" style="133" bestFit="1" customWidth="1"/>
    <col min="14326" max="14326" width="15.25" style="133" customWidth="1"/>
    <col min="14327" max="14327" width="5.625" style="133" bestFit="1" customWidth="1"/>
    <col min="14328" max="14328" width="9" style="133"/>
    <col min="14329" max="14332" width="9.625" style="133" customWidth="1"/>
    <col min="14333" max="14333" width="9.5" style="133" bestFit="1" customWidth="1"/>
    <col min="14334" max="14337" width="9.625" style="133" customWidth="1"/>
    <col min="14338" max="14338" width="11.125" style="133" customWidth="1"/>
    <col min="14339" max="14580" width="9" style="133"/>
    <col min="14581" max="14581" width="5.625" style="133" bestFit="1" customWidth="1"/>
    <col min="14582" max="14582" width="15.25" style="133" customWidth="1"/>
    <col min="14583" max="14583" width="5.625" style="133" bestFit="1" customWidth="1"/>
    <col min="14584" max="14584" width="9" style="133"/>
    <col min="14585" max="14588" width="9.625" style="133" customWidth="1"/>
    <col min="14589" max="14589" width="9.5" style="133" bestFit="1" customWidth="1"/>
    <col min="14590" max="14593" width="9.625" style="133" customWidth="1"/>
    <col min="14594" max="14594" width="11.125" style="133" customWidth="1"/>
    <col min="14595" max="14836" width="9" style="133"/>
    <col min="14837" max="14837" width="5.625" style="133" bestFit="1" customWidth="1"/>
    <col min="14838" max="14838" width="15.25" style="133" customWidth="1"/>
    <col min="14839" max="14839" width="5.625" style="133" bestFit="1" customWidth="1"/>
    <col min="14840" max="14840" width="9" style="133"/>
    <col min="14841" max="14844" width="9.625" style="133" customWidth="1"/>
    <col min="14845" max="14845" width="9.5" style="133" bestFit="1" customWidth="1"/>
    <col min="14846" max="14849" width="9.625" style="133" customWidth="1"/>
    <col min="14850" max="14850" width="11.125" style="133" customWidth="1"/>
    <col min="14851" max="15092" width="9" style="133"/>
    <col min="15093" max="15093" width="5.625" style="133" bestFit="1" customWidth="1"/>
    <col min="15094" max="15094" width="15.25" style="133" customWidth="1"/>
    <col min="15095" max="15095" width="5.625" style="133" bestFit="1" customWidth="1"/>
    <col min="15096" max="15096" width="9" style="133"/>
    <col min="15097" max="15100" width="9.625" style="133" customWidth="1"/>
    <col min="15101" max="15101" width="9.5" style="133" bestFit="1" customWidth="1"/>
    <col min="15102" max="15105" width="9.625" style="133" customWidth="1"/>
    <col min="15106" max="15106" width="11.125" style="133" customWidth="1"/>
    <col min="15107" max="15348" width="9" style="133"/>
    <col min="15349" max="15349" width="5.625" style="133" bestFit="1" customWidth="1"/>
    <col min="15350" max="15350" width="15.25" style="133" customWidth="1"/>
    <col min="15351" max="15351" width="5.625" style="133" bestFit="1" customWidth="1"/>
    <col min="15352" max="15352" width="9" style="133"/>
    <col min="15353" max="15356" width="9.625" style="133" customWidth="1"/>
    <col min="15357" max="15357" width="9.5" style="133" bestFit="1" customWidth="1"/>
    <col min="15358" max="15361" width="9.625" style="133" customWidth="1"/>
    <col min="15362" max="15362" width="11.125" style="133" customWidth="1"/>
    <col min="15363" max="15604" width="9" style="133"/>
    <col min="15605" max="15605" width="5.625" style="133" bestFit="1" customWidth="1"/>
    <col min="15606" max="15606" width="15.25" style="133" customWidth="1"/>
    <col min="15607" max="15607" width="5.625" style="133" bestFit="1" customWidth="1"/>
    <col min="15608" max="15608" width="9" style="133"/>
    <col min="15609" max="15612" width="9.625" style="133" customWidth="1"/>
    <col min="15613" max="15613" width="9.5" style="133" bestFit="1" customWidth="1"/>
    <col min="15614" max="15617" width="9.625" style="133" customWidth="1"/>
    <col min="15618" max="15618" width="11.125" style="133" customWidth="1"/>
    <col min="15619" max="15860" width="9" style="133"/>
    <col min="15861" max="15861" width="5.625" style="133" bestFit="1" customWidth="1"/>
    <col min="15862" max="15862" width="15.25" style="133" customWidth="1"/>
    <col min="15863" max="15863" width="5.625" style="133" bestFit="1" customWidth="1"/>
    <col min="15864" max="15864" width="9" style="133"/>
    <col min="15865" max="15868" width="9.625" style="133" customWidth="1"/>
    <col min="15869" max="15869" width="9.5" style="133" bestFit="1" customWidth="1"/>
    <col min="15870" max="15873" width="9.625" style="133" customWidth="1"/>
    <col min="15874" max="15874" width="11.125" style="133" customWidth="1"/>
    <col min="15875" max="16116" width="9" style="133"/>
    <col min="16117" max="16117" width="5.625" style="133" bestFit="1" customWidth="1"/>
    <col min="16118" max="16118" width="15.25" style="133" customWidth="1"/>
    <col min="16119" max="16119" width="5.625" style="133" bestFit="1" customWidth="1"/>
    <col min="16120" max="16120" width="9" style="133"/>
    <col min="16121" max="16124" width="9.625" style="133" customWidth="1"/>
    <col min="16125" max="16125" width="9.5" style="133" bestFit="1" customWidth="1"/>
    <col min="16126" max="16129" width="9.625" style="133" customWidth="1"/>
    <col min="16130" max="16130" width="11.125" style="133" customWidth="1"/>
    <col min="16131" max="16384" width="9" style="133"/>
  </cols>
  <sheetData>
    <row r="1" spans="1:21" s="150" customFormat="1" ht="13.5" customHeight="1" x14ac:dyDescent="0.15">
      <c r="A1" s="214"/>
      <c r="B1" s="214"/>
      <c r="C1" s="214"/>
      <c r="D1" s="214"/>
      <c r="E1" s="214"/>
      <c r="F1" s="214"/>
      <c r="H1" s="214"/>
      <c r="L1" s="151" t="s">
        <v>101</v>
      </c>
    </row>
    <row r="2" spans="1:21" ht="13.5" customHeight="1" x14ac:dyDescent="0.15">
      <c r="A2" s="147" t="s">
        <v>102</v>
      </c>
    </row>
    <row r="3" spans="1:21" ht="13.5" customHeight="1" x14ac:dyDescent="0.15">
      <c r="A3" s="133"/>
    </row>
    <row r="4" spans="1:21" s="150" customFormat="1" ht="13.5" customHeight="1" x14ac:dyDescent="0.15">
      <c r="A4" s="895" t="s">
        <v>98</v>
      </c>
      <c r="B4" s="911" t="s">
        <v>97</v>
      </c>
      <c r="C4" s="914" t="s">
        <v>103</v>
      </c>
      <c r="D4" s="917" t="s">
        <v>104</v>
      </c>
      <c r="E4" s="917"/>
      <c r="F4" s="917"/>
      <c r="G4" s="917"/>
      <c r="H4" s="917" t="s">
        <v>105</v>
      </c>
      <c r="I4" s="917"/>
      <c r="J4" s="917"/>
      <c r="K4" s="917"/>
      <c r="L4" s="893"/>
      <c r="N4" s="888" t="s">
        <v>104</v>
      </c>
      <c r="O4" s="888"/>
      <c r="P4" s="888"/>
      <c r="Q4" s="888"/>
      <c r="R4" s="888" t="s">
        <v>105</v>
      </c>
      <c r="S4" s="888"/>
      <c r="T4" s="888"/>
      <c r="U4" s="888"/>
    </row>
    <row r="5" spans="1:21" s="150" customFormat="1" ht="13.5" customHeight="1" x14ac:dyDescent="0.15">
      <c r="A5" s="909"/>
      <c r="B5" s="912"/>
      <c r="C5" s="915"/>
      <c r="D5" s="889" t="s">
        <v>106</v>
      </c>
      <c r="E5" s="152" t="s">
        <v>107</v>
      </c>
      <c r="F5" s="218" t="s">
        <v>251</v>
      </c>
      <c r="G5" s="891" t="s">
        <v>108</v>
      </c>
      <c r="H5" s="893" t="s">
        <v>106</v>
      </c>
      <c r="I5" s="152" t="s">
        <v>107</v>
      </c>
      <c r="J5" s="218" t="s">
        <v>251</v>
      </c>
      <c r="K5" s="895" t="s">
        <v>108</v>
      </c>
      <c r="L5" s="897" t="s">
        <v>28</v>
      </c>
      <c r="N5" s="888" t="s">
        <v>107</v>
      </c>
      <c r="O5" s="888"/>
      <c r="P5" s="888" t="s">
        <v>252</v>
      </c>
      <c r="Q5" s="888"/>
      <c r="R5" s="888" t="s">
        <v>107</v>
      </c>
      <c r="S5" s="888"/>
      <c r="T5" s="888" t="s">
        <v>252</v>
      </c>
      <c r="U5" s="888"/>
    </row>
    <row r="6" spans="1:21" s="150" customFormat="1" ht="13.5" customHeight="1" thickBot="1" x14ac:dyDescent="0.2">
      <c r="A6" s="910"/>
      <c r="B6" s="913"/>
      <c r="C6" s="916"/>
      <c r="D6" s="890"/>
      <c r="E6" s="153" t="s">
        <v>315</v>
      </c>
      <c r="F6" s="219" t="s">
        <v>316</v>
      </c>
      <c r="G6" s="892"/>
      <c r="H6" s="894"/>
      <c r="I6" s="153" t="s">
        <v>315</v>
      </c>
      <c r="J6" s="252" t="s">
        <v>316</v>
      </c>
      <c r="K6" s="896"/>
      <c r="L6" s="898"/>
      <c r="N6" s="214" t="s">
        <v>109</v>
      </c>
      <c r="O6" s="214" t="s">
        <v>253</v>
      </c>
      <c r="P6" s="214" t="s">
        <v>109</v>
      </c>
      <c r="Q6" s="214" t="s">
        <v>253</v>
      </c>
      <c r="R6" s="214" t="s">
        <v>109</v>
      </c>
      <c r="S6" s="214" t="s">
        <v>253</v>
      </c>
      <c r="T6" s="214" t="s">
        <v>109</v>
      </c>
      <c r="U6" s="214" t="s">
        <v>253</v>
      </c>
    </row>
    <row r="7" spans="1:21" s="150" customFormat="1" ht="13.5" customHeight="1" thickTop="1" thickBot="1" x14ac:dyDescent="0.2">
      <c r="A7" s="899">
        <v>1</v>
      </c>
      <c r="B7" s="900" t="s">
        <v>286</v>
      </c>
      <c r="C7" s="154" t="s">
        <v>109</v>
      </c>
      <c r="D7" s="155" t="s">
        <v>111</v>
      </c>
      <c r="E7" s="205"/>
      <c r="F7" s="205"/>
      <c r="G7" s="206">
        <f>+E7+F7*12</f>
        <v>0</v>
      </c>
      <c r="H7" s="901" t="s">
        <v>112</v>
      </c>
      <c r="I7" s="205"/>
      <c r="J7" s="157"/>
      <c r="K7" s="158">
        <f>+I7+J7*12</f>
        <v>0</v>
      </c>
      <c r="L7" s="903">
        <f>SUM(K7:K8)</f>
        <v>0</v>
      </c>
      <c r="N7" s="150">
        <f>E7</f>
        <v>0</v>
      </c>
      <c r="P7" s="150">
        <f>F7</f>
        <v>0</v>
      </c>
      <c r="R7" s="150">
        <f>I7</f>
        <v>0</v>
      </c>
      <c r="T7" s="150">
        <f>J7</f>
        <v>0</v>
      </c>
    </row>
    <row r="8" spans="1:21" s="150" customFormat="1" ht="13.5" customHeight="1" thickTop="1" thickBot="1" x14ac:dyDescent="0.2">
      <c r="A8" s="899"/>
      <c r="B8" s="900"/>
      <c r="C8" s="163" t="s">
        <v>253</v>
      </c>
      <c r="D8" s="164" t="s">
        <v>113</v>
      </c>
      <c r="E8" s="209"/>
      <c r="F8" s="209"/>
      <c r="G8" s="221">
        <f>+E8+F8*12</f>
        <v>0</v>
      </c>
      <c r="H8" s="902"/>
      <c r="I8" s="209"/>
      <c r="J8" s="165"/>
      <c r="K8" s="166">
        <f t="shared" ref="K8:K62" si="0">+I8+J8*12</f>
        <v>0</v>
      </c>
      <c r="L8" s="904"/>
      <c r="O8" s="150">
        <f>E8</f>
        <v>0</v>
      </c>
      <c r="Q8" s="150">
        <f>F8</f>
        <v>0</v>
      </c>
      <c r="S8" s="150">
        <f>I8</f>
        <v>0</v>
      </c>
      <c r="U8" s="150">
        <f>J8</f>
        <v>0</v>
      </c>
    </row>
    <row r="9" spans="1:21" s="150" customFormat="1" ht="13.5" customHeight="1" thickTop="1" thickBot="1" x14ac:dyDescent="0.2">
      <c r="A9" s="905">
        <f>+A7+1</f>
        <v>2</v>
      </c>
      <c r="B9" s="900" t="s">
        <v>287</v>
      </c>
      <c r="C9" s="154" t="s">
        <v>109</v>
      </c>
      <c r="D9" s="155" t="s">
        <v>111</v>
      </c>
      <c r="E9" s="205"/>
      <c r="F9" s="205"/>
      <c r="G9" s="206">
        <f t="shared" ref="G9:G62" si="1">+E9+F9*12</f>
        <v>0</v>
      </c>
      <c r="H9" s="901" t="s">
        <v>112</v>
      </c>
      <c r="I9" s="205"/>
      <c r="J9" s="157"/>
      <c r="K9" s="158">
        <f t="shared" si="0"/>
        <v>0</v>
      </c>
      <c r="L9" s="903">
        <f>SUM(K9:K10)</f>
        <v>0</v>
      </c>
      <c r="N9" s="150">
        <f>E9</f>
        <v>0</v>
      </c>
      <c r="P9" s="150">
        <f>F9</f>
        <v>0</v>
      </c>
      <c r="R9" s="150">
        <f>I9</f>
        <v>0</v>
      </c>
      <c r="T9" s="150">
        <f>J9</f>
        <v>0</v>
      </c>
    </row>
    <row r="10" spans="1:21" s="150" customFormat="1" ht="13.5" customHeight="1" thickTop="1" thickBot="1" x14ac:dyDescent="0.2">
      <c r="A10" s="906"/>
      <c r="B10" s="900"/>
      <c r="C10" s="159" t="s">
        <v>253</v>
      </c>
      <c r="D10" s="160" t="s">
        <v>113</v>
      </c>
      <c r="E10" s="207"/>
      <c r="F10" s="207"/>
      <c r="G10" s="208">
        <f t="shared" si="1"/>
        <v>0</v>
      </c>
      <c r="H10" s="907"/>
      <c r="I10" s="207"/>
      <c r="J10" s="161"/>
      <c r="K10" s="162">
        <f t="shared" si="0"/>
        <v>0</v>
      </c>
      <c r="L10" s="908"/>
      <c r="O10" s="150">
        <f>E10</f>
        <v>0</v>
      </c>
      <c r="Q10" s="150">
        <f>F10</f>
        <v>0</v>
      </c>
      <c r="S10" s="150">
        <f>I10</f>
        <v>0</v>
      </c>
      <c r="U10" s="150">
        <f>J10</f>
        <v>0</v>
      </c>
    </row>
    <row r="11" spans="1:21" s="150" customFormat="1" ht="13.5" customHeight="1" thickTop="1" thickBot="1" x14ac:dyDescent="0.2">
      <c r="A11" s="905">
        <f>+A9+1</f>
        <v>3</v>
      </c>
      <c r="B11" s="900" t="s">
        <v>288</v>
      </c>
      <c r="C11" s="154" t="s">
        <v>109</v>
      </c>
      <c r="D11" s="155" t="s">
        <v>111</v>
      </c>
      <c r="E11" s="205"/>
      <c r="F11" s="205"/>
      <c r="G11" s="206">
        <f t="shared" si="1"/>
        <v>0</v>
      </c>
      <c r="H11" s="901" t="s">
        <v>112</v>
      </c>
      <c r="I11" s="205"/>
      <c r="J11" s="157"/>
      <c r="K11" s="158">
        <f t="shared" si="0"/>
        <v>0</v>
      </c>
      <c r="L11" s="903">
        <f>SUM(K11:K12)</f>
        <v>0</v>
      </c>
      <c r="N11" s="150">
        <f>E11</f>
        <v>0</v>
      </c>
      <c r="P11" s="150">
        <f>F11</f>
        <v>0</v>
      </c>
      <c r="R11" s="150">
        <f>I11</f>
        <v>0</v>
      </c>
      <c r="T11" s="150">
        <f>J11</f>
        <v>0</v>
      </c>
    </row>
    <row r="12" spans="1:21" s="150" customFormat="1" ht="13.5" customHeight="1" thickTop="1" thickBot="1" x14ac:dyDescent="0.2">
      <c r="A12" s="906"/>
      <c r="B12" s="900"/>
      <c r="C12" s="159" t="s">
        <v>253</v>
      </c>
      <c r="D12" s="160" t="s">
        <v>113</v>
      </c>
      <c r="E12" s="207"/>
      <c r="F12" s="207"/>
      <c r="G12" s="208">
        <f t="shared" si="1"/>
        <v>0</v>
      </c>
      <c r="H12" s="907"/>
      <c r="I12" s="207"/>
      <c r="J12" s="161"/>
      <c r="K12" s="162">
        <f t="shared" si="0"/>
        <v>0</v>
      </c>
      <c r="L12" s="908"/>
      <c r="O12" s="150">
        <f>E12</f>
        <v>0</v>
      </c>
      <c r="Q12" s="150">
        <f>F12</f>
        <v>0</v>
      </c>
      <c r="S12" s="150">
        <f>I12</f>
        <v>0</v>
      </c>
      <c r="U12" s="150">
        <f>J12</f>
        <v>0</v>
      </c>
    </row>
    <row r="13" spans="1:21" s="150" customFormat="1" ht="13.5" customHeight="1" thickTop="1" thickBot="1" x14ac:dyDescent="0.2">
      <c r="A13" s="905">
        <f>+A11+1</f>
        <v>4</v>
      </c>
      <c r="B13" s="900" t="s">
        <v>289</v>
      </c>
      <c r="C13" s="154" t="s">
        <v>109</v>
      </c>
      <c r="D13" s="155" t="s">
        <v>111</v>
      </c>
      <c r="E13" s="205"/>
      <c r="F13" s="205"/>
      <c r="G13" s="206">
        <f t="shared" si="1"/>
        <v>0</v>
      </c>
      <c r="H13" s="901" t="s">
        <v>112</v>
      </c>
      <c r="I13" s="205"/>
      <c r="J13" s="157"/>
      <c r="K13" s="158">
        <f t="shared" si="0"/>
        <v>0</v>
      </c>
      <c r="L13" s="903">
        <f>SUM(K13:K14)</f>
        <v>0</v>
      </c>
      <c r="N13" s="150">
        <f>E13</f>
        <v>0</v>
      </c>
      <c r="P13" s="150">
        <f>F13</f>
        <v>0</v>
      </c>
      <c r="R13" s="150">
        <f>I13</f>
        <v>0</v>
      </c>
      <c r="T13" s="150">
        <f>J13</f>
        <v>0</v>
      </c>
    </row>
    <row r="14" spans="1:21" s="150" customFormat="1" ht="13.5" customHeight="1" thickTop="1" thickBot="1" x14ac:dyDescent="0.2">
      <c r="A14" s="906"/>
      <c r="B14" s="900"/>
      <c r="C14" s="159" t="s">
        <v>253</v>
      </c>
      <c r="D14" s="160" t="s">
        <v>113</v>
      </c>
      <c r="E14" s="207"/>
      <c r="F14" s="207"/>
      <c r="G14" s="208">
        <f t="shared" si="1"/>
        <v>0</v>
      </c>
      <c r="H14" s="907"/>
      <c r="I14" s="207"/>
      <c r="J14" s="161"/>
      <c r="K14" s="162">
        <f t="shared" si="0"/>
        <v>0</v>
      </c>
      <c r="L14" s="908"/>
      <c r="O14" s="150">
        <f>E14</f>
        <v>0</v>
      </c>
      <c r="Q14" s="150">
        <f>F14</f>
        <v>0</v>
      </c>
      <c r="S14" s="150">
        <f>I14</f>
        <v>0</v>
      </c>
      <c r="U14" s="150">
        <f>J14</f>
        <v>0</v>
      </c>
    </row>
    <row r="15" spans="1:21" s="150" customFormat="1" ht="13.5" customHeight="1" thickTop="1" thickBot="1" x14ac:dyDescent="0.2">
      <c r="A15" s="905">
        <f>+A13+1</f>
        <v>5</v>
      </c>
      <c r="B15" s="900" t="s">
        <v>290</v>
      </c>
      <c r="C15" s="154" t="s">
        <v>109</v>
      </c>
      <c r="D15" s="155" t="s">
        <v>111</v>
      </c>
      <c r="E15" s="205"/>
      <c r="F15" s="205"/>
      <c r="G15" s="206">
        <f t="shared" si="1"/>
        <v>0</v>
      </c>
      <c r="H15" s="901" t="s">
        <v>112</v>
      </c>
      <c r="I15" s="205"/>
      <c r="J15" s="157"/>
      <c r="K15" s="158">
        <f t="shared" si="0"/>
        <v>0</v>
      </c>
      <c r="L15" s="903">
        <f>SUM(K15:K16)</f>
        <v>0</v>
      </c>
      <c r="N15" s="150">
        <f>E15</f>
        <v>0</v>
      </c>
      <c r="P15" s="150">
        <f>F15</f>
        <v>0</v>
      </c>
      <c r="R15" s="150">
        <f>I15</f>
        <v>0</v>
      </c>
      <c r="T15" s="150">
        <f>J15</f>
        <v>0</v>
      </c>
    </row>
    <row r="16" spans="1:21" s="150" customFormat="1" ht="13.5" customHeight="1" thickTop="1" thickBot="1" x14ac:dyDescent="0.2">
      <c r="A16" s="906"/>
      <c r="B16" s="900"/>
      <c r="C16" s="159" t="s">
        <v>253</v>
      </c>
      <c r="D16" s="160" t="s">
        <v>113</v>
      </c>
      <c r="E16" s="207"/>
      <c r="F16" s="207"/>
      <c r="G16" s="208">
        <f t="shared" si="1"/>
        <v>0</v>
      </c>
      <c r="H16" s="907"/>
      <c r="I16" s="207"/>
      <c r="J16" s="161"/>
      <c r="K16" s="162">
        <f t="shared" si="0"/>
        <v>0</v>
      </c>
      <c r="L16" s="908"/>
      <c r="O16" s="150">
        <f>E16</f>
        <v>0</v>
      </c>
      <c r="Q16" s="150">
        <f>F16</f>
        <v>0</v>
      </c>
      <c r="S16" s="150">
        <f>I16</f>
        <v>0</v>
      </c>
      <c r="U16" s="150">
        <f>J16</f>
        <v>0</v>
      </c>
    </row>
    <row r="17" spans="1:21" s="150" customFormat="1" ht="13.5" customHeight="1" thickTop="1" thickBot="1" x14ac:dyDescent="0.2">
      <c r="A17" s="905">
        <f>+A15+1</f>
        <v>6</v>
      </c>
      <c r="B17" s="900" t="s">
        <v>291</v>
      </c>
      <c r="C17" s="154" t="s">
        <v>109</v>
      </c>
      <c r="D17" s="155" t="s">
        <v>111</v>
      </c>
      <c r="E17" s="205"/>
      <c r="F17" s="205"/>
      <c r="G17" s="206">
        <f t="shared" si="1"/>
        <v>0</v>
      </c>
      <c r="H17" s="901" t="s">
        <v>112</v>
      </c>
      <c r="I17" s="205"/>
      <c r="J17" s="157"/>
      <c r="K17" s="158">
        <f t="shared" si="0"/>
        <v>0</v>
      </c>
      <c r="L17" s="903">
        <f>SUM(K17:K18)</f>
        <v>0</v>
      </c>
      <c r="N17" s="150">
        <f>E17</f>
        <v>0</v>
      </c>
      <c r="P17" s="150">
        <f>F17</f>
        <v>0</v>
      </c>
      <c r="R17" s="150">
        <f>I17</f>
        <v>0</v>
      </c>
      <c r="T17" s="150">
        <f>J17</f>
        <v>0</v>
      </c>
    </row>
    <row r="18" spans="1:21" s="150" customFormat="1" ht="13.5" customHeight="1" thickTop="1" thickBot="1" x14ac:dyDescent="0.2">
      <c r="A18" s="906"/>
      <c r="B18" s="900"/>
      <c r="C18" s="159" t="s">
        <v>253</v>
      </c>
      <c r="D18" s="160" t="s">
        <v>113</v>
      </c>
      <c r="E18" s="207"/>
      <c r="F18" s="207"/>
      <c r="G18" s="208">
        <f t="shared" si="1"/>
        <v>0</v>
      </c>
      <c r="H18" s="907"/>
      <c r="I18" s="207"/>
      <c r="J18" s="161"/>
      <c r="K18" s="162">
        <f t="shared" si="0"/>
        <v>0</v>
      </c>
      <c r="L18" s="908"/>
      <c r="O18" s="150">
        <f>E18</f>
        <v>0</v>
      </c>
      <c r="Q18" s="150">
        <f>F18</f>
        <v>0</v>
      </c>
      <c r="S18" s="150">
        <f>I18</f>
        <v>0</v>
      </c>
      <c r="U18" s="150">
        <f>J18</f>
        <v>0</v>
      </c>
    </row>
    <row r="19" spans="1:21" s="150" customFormat="1" ht="13.5" customHeight="1" thickTop="1" thickBot="1" x14ac:dyDescent="0.2">
      <c r="A19" s="905">
        <f>+A17+1</f>
        <v>7</v>
      </c>
      <c r="B19" s="900" t="s">
        <v>292</v>
      </c>
      <c r="C19" s="154" t="s">
        <v>109</v>
      </c>
      <c r="D19" s="155" t="s">
        <v>111</v>
      </c>
      <c r="E19" s="205"/>
      <c r="F19" s="205"/>
      <c r="G19" s="206">
        <f t="shared" si="1"/>
        <v>0</v>
      </c>
      <c r="H19" s="901" t="s">
        <v>112</v>
      </c>
      <c r="I19" s="205"/>
      <c r="J19" s="157"/>
      <c r="K19" s="158">
        <f t="shared" si="0"/>
        <v>0</v>
      </c>
      <c r="L19" s="903">
        <f>SUM(K19:K20)</f>
        <v>0</v>
      </c>
      <c r="N19" s="150">
        <f>E19</f>
        <v>0</v>
      </c>
      <c r="P19" s="150">
        <f>F19</f>
        <v>0</v>
      </c>
      <c r="R19" s="150">
        <f>I19</f>
        <v>0</v>
      </c>
      <c r="T19" s="150">
        <f>J19</f>
        <v>0</v>
      </c>
    </row>
    <row r="20" spans="1:21" s="150" customFormat="1" ht="13.5" customHeight="1" thickTop="1" thickBot="1" x14ac:dyDescent="0.2">
      <c r="A20" s="906"/>
      <c r="B20" s="900"/>
      <c r="C20" s="159" t="s">
        <v>253</v>
      </c>
      <c r="D20" s="160" t="s">
        <v>113</v>
      </c>
      <c r="E20" s="207"/>
      <c r="F20" s="207"/>
      <c r="G20" s="208">
        <f t="shared" si="1"/>
        <v>0</v>
      </c>
      <c r="H20" s="907"/>
      <c r="I20" s="207"/>
      <c r="J20" s="161"/>
      <c r="K20" s="162">
        <f t="shared" si="0"/>
        <v>0</v>
      </c>
      <c r="L20" s="908"/>
      <c r="O20" s="150">
        <f>E20</f>
        <v>0</v>
      </c>
      <c r="Q20" s="150">
        <f>F20</f>
        <v>0</v>
      </c>
      <c r="S20" s="150">
        <f>I20</f>
        <v>0</v>
      </c>
      <c r="U20" s="150">
        <f>J20</f>
        <v>0</v>
      </c>
    </row>
    <row r="21" spans="1:21" s="150" customFormat="1" ht="13.5" customHeight="1" thickTop="1" thickBot="1" x14ac:dyDescent="0.2">
      <c r="A21" s="905">
        <f>+A19+1</f>
        <v>8</v>
      </c>
      <c r="B21" s="900" t="s">
        <v>293</v>
      </c>
      <c r="C21" s="154" t="s">
        <v>109</v>
      </c>
      <c r="D21" s="155" t="s">
        <v>111</v>
      </c>
      <c r="E21" s="205"/>
      <c r="F21" s="205"/>
      <c r="G21" s="206">
        <f t="shared" si="1"/>
        <v>0</v>
      </c>
      <c r="H21" s="901" t="s">
        <v>112</v>
      </c>
      <c r="I21" s="205"/>
      <c r="J21" s="157"/>
      <c r="K21" s="158">
        <f t="shared" si="0"/>
        <v>0</v>
      </c>
      <c r="L21" s="903">
        <f>SUM(K21:K22)</f>
        <v>0</v>
      </c>
      <c r="N21" s="150">
        <f>E21</f>
        <v>0</v>
      </c>
      <c r="P21" s="150">
        <f>F21</f>
        <v>0</v>
      </c>
      <c r="R21" s="150">
        <f>I21</f>
        <v>0</v>
      </c>
      <c r="T21" s="150">
        <f>J21</f>
        <v>0</v>
      </c>
    </row>
    <row r="22" spans="1:21" s="150" customFormat="1" ht="13.5" customHeight="1" thickTop="1" thickBot="1" x14ac:dyDescent="0.2">
      <c r="A22" s="906"/>
      <c r="B22" s="900"/>
      <c r="C22" s="159" t="s">
        <v>253</v>
      </c>
      <c r="D22" s="160" t="s">
        <v>113</v>
      </c>
      <c r="E22" s="207"/>
      <c r="F22" s="207"/>
      <c r="G22" s="208">
        <f t="shared" si="1"/>
        <v>0</v>
      </c>
      <c r="H22" s="907"/>
      <c r="I22" s="207"/>
      <c r="J22" s="161"/>
      <c r="K22" s="162">
        <f t="shared" si="0"/>
        <v>0</v>
      </c>
      <c r="L22" s="908"/>
      <c r="O22" s="150">
        <f>E22</f>
        <v>0</v>
      </c>
      <c r="Q22" s="150">
        <f>F22</f>
        <v>0</v>
      </c>
      <c r="S22" s="150">
        <f>I22</f>
        <v>0</v>
      </c>
      <c r="U22" s="150">
        <f>J22</f>
        <v>0</v>
      </c>
    </row>
    <row r="23" spans="1:21" s="150" customFormat="1" ht="13.5" customHeight="1" thickTop="1" thickBot="1" x14ac:dyDescent="0.2">
      <c r="A23" s="905">
        <f>+A21+1</f>
        <v>9</v>
      </c>
      <c r="B23" s="900" t="s">
        <v>294</v>
      </c>
      <c r="C23" s="154" t="s">
        <v>109</v>
      </c>
      <c r="D23" s="155" t="s">
        <v>111</v>
      </c>
      <c r="E23" s="205"/>
      <c r="F23" s="205"/>
      <c r="G23" s="206">
        <f t="shared" si="1"/>
        <v>0</v>
      </c>
      <c r="H23" s="901" t="s">
        <v>112</v>
      </c>
      <c r="I23" s="205"/>
      <c r="J23" s="157"/>
      <c r="K23" s="158">
        <f t="shared" si="0"/>
        <v>0</v>
      </c>
      <c r="L23" s="903">
        <f>SUM(K23:K24)</f>
        <v>0</v>
      </c>
      <c r="N23" s="150">
        <f>E23</f>
        <v>0</v>
      </c>
      <c r="P23" s="150">
        <f>F23</f>
        <v>0</v>
      </c>
      <c r="R23" s="150">
        <f>I23</f>
        <v>0</v>
      </c>
      <c r="T23" s="150">
        <f>J23</f>
        <v>0</v>
      </c>
    </row>
    <row r="24" spans="1:21" s="150" customFormat="1" ht="13.5" customHeight="1" thickTop="1" thickBot="1" x14ac:dyDescent="0.2">
      <c r="A24" s="906"/>
      <c r="B24" s="900"/>
      <c r="C24" s="159" t="s">
        <v>253</v>
      </c>
      <c r="D24" s="160" t="s">
        <v>113</v>
      </c>
      <c r="E24" s="207"/>
      <c r="F24" s="207"/>
      <c r="G24" s="208">
        <f t="shared" si="1"/>
        <v>0</v>
      </c>
      <c r="H24" s="907"/>
      <c r="I24" s="207"/>
      <c r="J24" s="161"/>
      <c r="K24" s="162">
        <f t="shared" si="0"/>
        <v>0</v>
      </c>
      <c r="L24" s="908"/>
      <c r="O24" s="150">
        <f>E24</f>
        <v>0</v>
      </c>
      <c r="Q24" s="150">
        <f>F24</f>
        <v>0</v>
      </c>
      <c r="S24" s="150">
        <f>I24</f>
        <v>0</v>
      </c>
      <c r="U24" s="150">
        <f>J24</f>
        <v>0</v>
      </c>
    </row>
    <row r="25" spans="1:21" s="150" customFormat="1" ht="13.5" customHeight="1" thickTop="1" thickBot="1" x14ac:dyDescent="0.2">
      <c r="A25" s="905">
        <f>+A23+1</f>
        <v>10</v>
      </c>
      <c r="B25" s="900" t="s">
        <v>295</v>
      </c>
      <c r="C25" s="154" t="s">
        <v>109</v>
      </c>
      <c r="D25" s="155" t="s">
        <v>111</v>
      </c>
      <c r="E25" s="205"/>
      <c r="F25" s="205"/>
      <c r="G25" s="206">
        <f t="shared" si="1"/>
        <v>0</v>
      </c>
      <c r="H25" s="901" t="s">
        <v>112</v>
      </c>
      <c r="I25" s="205"/>
      <c r="J25" s="157"/>
      <c r="K25" s="158">
        <f t="shared" si="0"/>
        <v>0</v>
      </c>
      <c r="L25" s="903">
        <f>SUM(K25:K26)</f>
        <v>0</v>
      </c>
      <c r="N25" s="150">
        <f>E25</f>
        <v>0</v>
      </c>
      <c r="P25" s="150">
        <f>F25</f>
        <v>0</v>
      </c>
      <c r="R25" s="150">
        <f>I25</f>
        <v>0</v>
      </c>
      <c r="T25" s="150">
        <f>J25</f>
        <v>0</v>
      </c>
    </row>
    <row r="26" spans="1:21" s="150" customFormat="1" ht="13.5" customHeight="1" thickTop="1" thickBot="1" x14ac:dyDescent="0.2">
      <c r="A26" s="906"/>
      <c r="B26" s="900"/>
      <c r="C26" s="159" t="s">
        <v>253</v>
      </c>
      <c r="D26" s="160" t="s">
        <v>113</v>
      </c>
      <c r="E26" s="207"/>
      <c r="F26" s="207"/>
      <c r="G26" s="208">
        <f t="shared" si="1"/>
        <v>0</v>
      </c>
      <c r="H26" s="907"/>
      <c r="I26" s="207"/>
      <c r="J26" s="161"/>
      <c r="K26" s="162">
        <f t="shared" si="0"/>
        <v>0</v>
      </c>
      <c r="L26" s="908"/>
      <c r="O26" s="150">
        <f>E26</f>
        <v>0</v>
      </c>
      <c r="Q26" s="150">
        <f>F26</f>
        <v>0</v>
      </c>
      <c r="S26" s="150">
        <f>I26</f>
        <v>0</v>
      </c>
      <c r="U26" s="150">
        <f>J26</f>
        <v>0</v>
      </c>
    </row>
    <row r="27" spans="1:21" s="150" customFormat="1" ht="13.5" customHeight="1" thickTop="1" thickBot="1" x14ac:dyDescent="0.2">
      <c r="A27" s="905">
        <f>+A25+1</f>
        <v>11</v>
      </c>
      <c r="B27" s="900" t="s">
        <v>296</v>
      </c>
      <c r="C27" s="154" t="s">
        <v>109</v>
      </c>
      <c r="D27" s="155" t="s">
        <v>111</v>
      </c>
      <c r="E27" s="205"/>
      <c r="F27" s="205"/>
      <c r="G27" s="206">
        <f t="shared" si="1"/>
        <v>0</v>
      </c>
      <c r="H27" s="901" t="s">
        <v>112</v>
      </c>
      <c r="I27" s="205"/>
      <c r="J27" s="157"/>
      <c r="K27" s="158">
        <f t="shared" si="0"/>
        <v>0</v>
      </c>
      <c r="L27" s="903">
        <f>SUM(K27:K28)</f>
        <v>0</v>
      </c>
      <c r="N27" s="150">
        <f>E27</f>
        <v>0</v>
      </c>
      <c r="P27" s="150">
        <f>F27</f>
        <v>0</v>
      </c>
      <c r="R27" s="150">
        <f>I27</f>
        <v>0</v>
      </c>
      <c r="T27" s="150">
        <f>J27</f>
        <v>0</v>
      </c>
    </row>
    <row r="28" spans="1:21" s="150" customFormat="1" ht="13.5" customHeight="1" thickTop="1" thickBot="1" x14ac:dyDescent="0.2">
      <c r="A28" s="906"/>
      <c r="B28" s="900"/>
      <c r="C28" s="159" t="s">
        <v>253</v>
      </c>
      <c r="D28" s="160" t="s">
        <v>113</v>
      </c>
      <c r="E28" s="207"/>
      <c r="F28" s="207"/>
      <c r="G28" s="208">
        <f t="shared" si="1"/>
        <v>0</v>
      </c>
      <c r="H28" s="907"/>
      <c r="I28" s="207"/>
      <c r="J28" s="161"/>
      <c r="K28" s="162">
        <f t="shared" si="0"/>
        <v>0</v>
      </c>
      <c r="L28" s="908"/>
      <c r="O28" s="150">
        <f>E28</f>
        <v>0</v>
      </c>
      <c r="Q28" s="150">
        <f>F28</f>
        <v>0</v>
      </c>
      <c r="S28" s="150">
        <f>I28</f>
        <v>0</v>
      </c>
      <c r="U28" s="150">
        <f>J28</f>
        <v>0</v>
      </c>
    </row>
    <row r="29" spans="1:21" s="150" customFormat="1" ht="13.5" customHeight="1" thickTop="1" thickBot="1" x14ac:dyDescent="0.2">
      <c r="A29" s="905">
        <f>+A27+1</f>
        <v>12</v>
      </c>
      <c r="B29" s="900" t="s">
        <v>297</v>
      </c>
      <c r="C29" s="154" t="s">
        <v>109</v>
      </c>
      <c r="D29" s="155" t="s">
        <v>111</v>
      </c>
      <c r="E29" s="205"/>
      <c r="F29" s="205"/>
      <c r="G29" s="206">
        <f t="shared" si="1"/>
        <v>0</v>
      </c>
      <c r="H29" s="901" t="s">
        <v>112</v>
      </c>
      <c r="I29" s="205"/>
      <c r="J29" s="157"/>
      <c r="K29" s="158">
        <f t="shared" si="0"/>
        <v>0</v>
      </c>
      <c r="L29" s="903">
        <f>SUM(K29:K30)</f>
        <v>0</v>
      </c>
      <c r="N29" s="150">
        <f>E29</f>
        <v>0</v>
      </c>
      <c r="P29" s="150">
        <f>F29</f>
        <v>0</v>
      </c>
      <c r="R29" s="150">
        <f>I29</f>
        <v>0</v>
      </c>
      <c r="T29" s="150">
        <f>J29</f>
        <v>0</v>
      </c>
    </row>
    <row r="30" spans="1:21" s="150" customFormat="1" ht="13.5" customHeight="1" thickTop="1" thickBot="1" x14ac:dyDescent="0.2">
      <c r="A30" s="906"/>
      <c r="B30" s="900"/>
      <c r="C30" s="159" t="s">
        <v>253</v>
      </c>
      <c r="D30" s="160" t="s">
        <v>113</v>
      </c>
      <c r="E30" s="207"/>
      <c r="F30" s="207"/>
      <c r="G30" s="208">
        <f t="shared" si="1"/>
        <v>0</v>
      </c>
      <c r="H30" s="907"/>
      <c r="I30" s="207"/>
      <c r="J30" s="161"/>
      <c r="K30" s="162">
        <f t="shared" si="0"/>
        <v>0</v>
      </c>
      <c r="L30" s="908"/>
      <c r="O30" s="150">
        <f>E30</f>
        <v>0</v>
      </c>
      <c r="Q30" s="150">
        <f>F30</f>
        <v>0</v>
      </c>
      <c r="S30" s="150">
        <f>I30</f>
        <v>0</v>
      </c>
      <c r="U30" s="150">
        <f>J30</f>
        <v>0</v>
      </c>
    </row>
    <row r="31" spans="1:21" s="150" customFormat="1" ht="13.5" customHeight="1" thickTop="1" thickBot="1" x14ac:dyDescent="0.2">
      <c r="A31" s="905">
        <f>+A29+1</f>
        <v>13</v>
      </c>
      <c r="B31" s="900" t="s">
        <v>298</v>
      </c>
      <c r="C31" s="154" t="s">
        <v>109</v>
      </c>
      <c r="D31" s="155" t="s">
        <v>111</v>
      </c>
      <c r="E31" s="205"/>
      <c r="F31" s="205"/>
      <c r="G31" s="206">
        <f t="shared" si="1"/>
        <v>0</v>
      </c>
      <c r="H31" s="901" t="s">
        <v>112</v>
      </c>
      <c r="I31" s="205"/>
      <c r="J31" s="157"/>
      <c r="K31" s="158">
        <f t="shared" si="0"/>
        <v>0</v>
      </c>
      <c r="L31" s="903">
        <f>SUM(K31:K32)</f>
        <v>0</v>
      </c>
      <c r="N31" s="150">
        <f>E31</f>
        <v>0</v>
      </c>
      <c r="P31" s="150">
        <f>F31</f>
        <v>0</v>
      </c>
      <c r="R31" s="150">
        <f>I31</f>
        <v>0</v>
      </c>
      <c r="T31" s="150">
        <f>J31</f>
        <v>0</v>
      </c>
    </row>
    <row r="32" spans="1:21" s="150" customFormat="1" ht="13.5" customHeight="1" thickTop="1" thickBot="1" x14ac:dyDescent="0.2">
      <c r="A32" s="906"/>
      <c r="B32" s="900"/>
      <c r="C32" s="159" t="s">
        <v>253</v>
      </c>
      <c r="D32" s="160" t="s">
        <v>113</v>
      </c>
      <c r="E32" s="207"/>
      <c r="F32" s="207"/>
      <c r="G32" s="208">
        <f t="shared" si="1"/>
        <v>0</v>
      </c>
      <c r="H32" s="907"/>
      <c r="I32" s="207"/>
      <c r="J32" s="161"/>
      <c r="K32" s="162">
        <f t="shared" si="0"/>
        <v>0</v>
      </c>
      <c r="L32" s="908"/>
      <c r="O32" s="150">
        <f>E32</f>
        <v>0</v>
      </c>
      <c r="Q32" s="150">
        <f>F32</f>
        <v>0</v>
      </c>
      <c r="S32" s="150">
        <f>I32</f>
        <v>0</v>
      </c>
      <c r="U32" s="150">
        <f>J32</f>
        <v>0</v>
      </c>
    </row>
    <row r="33" spans="1:21" s="150" customFormat="1" ht="13.5" customHeight="1" thickTop="1" thickBot="1" x14ac:dyDescent="0.2">
      <c r="A33" s="905">
        <f>+A31+1</f>
        <v>14</v>
      </c>
      <c r="B33" s="900" t="s">
        <v>299</v>
      </c>
      <c r="C33" s="154" t="s">
        <v>109</v>
      </c>
      <c r="D33" s="155" t="s">
        <v>111</v>
      </c>
      <c r="E33" s="205"/>
      <c r="F33" s="205"/>
      <c r="G33" s="206">
        <f t="shared" si="1"/>
        <v>0</v>
      </c>
      <c r="H33" s="901" t="s">
        <v>112</v>
      </c>
      <c r="I33" s="205"/>
      <c r="J33" s="157"/>
      <c r="K33" s="158">
        <f t="shared" si="0"/>
        <v>0</v>
      </c>
      <c r="L33" s="903">
        <f>SUM(K33:K34)</f>
        <v>0</v>
      </c>
      <c r="N33" s="150">
        <f>E33</f>
        <v>0</v>
      </c>
      <c r="P33" s="150">
        <f>F33</f>
        <v>0</v>
      </c>
      <c r="R33" s="150">
        <f>I33</f>
        <v>0</v>
      </c>
      <c r="T33" s="150">
        <f>J33</f>
        <v>0</v>
      </c>
    </row>
    <row r="34" spans="1:21" s="150" customFormat="1" ht="13.5" customHeight="1" thickTop="1" thickBot="1" x14ac:dyDescent="0.2">
      <c r="A34" s="906"/>
      <c r="B34" s="900"/>
      <c r="C34" s="159" t="s">
        <v>253</v>
      </c>
      <c r="D34" s="160" t="s">
        <v>113</v>
      </c>
      <c r="E34" s="207"/>
      <c r="F34" s="207"/>
      <c r="G34" s="208">
        <f t="shared" si="1"/>
        <v>0</v>
      </c>
      <c r="H34" s="907"/>
      <c r="I34" s="207"/>
      <c r="J34" s="161"/>
      <c r="K34" s="162">
        <f t="shared" si="0"/>
        <v>0</v>
      </c>
      <c r="L34" s="908"/>
      <c r="O34" s="150">
        <f>E34</f>
        <v>0</v>
      </c>
      <c r="Q34" s="150">
        <f>F34</f>
        <v>0</v>
      </c>
      <c r="S34" s="150">
        <f>I34</f>
        <v>0</v>
      </c>
      <c r="U34" s="150">
        <f>J34</f>
        <v>0</v>
      </c>
    </row>
    <row r="35" spans="1:21" s="150" customFormat="1" ht="13.5" customHeight="1" thickTop="1" thickBot="1" x14ac:dyDescent="0.2">
      <c r="A35" s="905">
        <f>+A33+1</f>
        <v>15</v>
      </c>
      <c r="B35" s="900" t="s">
        <v>300</v>
      </c>
      <c r="C35" s="154" t="s">
        <v>109</v>
      </c>
      <c r="D35" s="155" t="s">
        <v>111</v>
      </c>
      <c r="E35" s="205"/>
      <c r="F35" s="205"/>
      <c r="G35" s="206">
        <f t="shared" si="1"/>
        <v>0</v>
      </c>
      <c r="H35" s="901" t="s">
        <v>112</v>
      </c>
      <c r="I35" s="205"/>
      <c r="J35" s="157"/>
      <c r="K35" s="158">
        <f t="shared" si="0"/>
        <v>0</v>
      </c>
      <c r="L35" s="903">
        <f>SUM(K35:K36)</f>
        <v>0</v>
      </c>
      <c r="N35" s="150">
        <f>E35</f>
        <v>0</v>
      </c>
      <c r="P35" s="150">
        <f>F35</f>
        <v>0</v>
      </c>
      <c r="R35" s="150">
        <f>I35</f>
        <v>0</v>
      </c>
      <c r="T35" s="150">
        <f>J35</f>
        <v>0</v>
      </c>
    </row>
    <row r="36" spans="1:21" s="150" customFormat="1" ht="13.5" customHeight="1" thickTop="1" thickBot="1" x14ac:dyDescent="0.2">
      <c r="A36" s="906"/>
      <c r="B36" s="900"/>
      <c r="C36" s="159" t="s">
        <v>253</v>
      </c>
      <c r="D36" s="160" t="s">
        <v>113</v>
      </c>
      <c r="E36" s="207"/>
      <c r="F36" s="207"/>
      <c r="G36" s="208">
        <f t="shared" si="1"/>
        <v>0</v>
      </c>
      <c r="H36" s="907"/>
      <c r="I36" s="207"/>
      <c r="J36" s="161"/>
      <c r="K36" s="162">
        <f t="shared" si="0"/>
        <v>0</v>
      </c>
      <c r="L36" s="908"/>
      <c r="O36" s="150">
        <f>E36</f>
        <v>0</v>
      </c>
      <c r="Q36" s="150">
        <f>F36</f>
        <v>0</v>
      </c>
      <c r="S36" s="150">
        <f>I36</f>
        <v>0</v>
      </c>
      <c r="U36" s="150">
        <f>J36</f>
        <v>0</v>
      </c>
    </row>
    <row r="37" spans="1:21" s="150" customFormat="1" ht="13.5" customHeight="1" thickTop="1" thickBot="1" x14ac:dyDescent="0.2">
      <c r="A37" s="905">
        <f>+A35+1</f>
        <v>16</v>
      </c>
      <c r="B37" s="900" t="s">
        <v>301</v>
      </c>
      <c r="C37" s="154" t="s">
        <v>109</v>
      </c>
      <c r="D37" s="155" t="s">
        <v>111</v>
      </c>
      <c r="E37" s="205"/>
      <c r="F37" s="205"/>
      <c r="G37" s="206">
        <f t="shared" si="1"/>
        <v>0</v>
      </c>
      <c r="H37" s="901" t="s">
        <v>112</v>
      </c>
      <c r="I37" s="205"/>
      <c r="J37" s="157"/>
      <c r="K37" s="158">
        <f t="shared" si="0"/>
        <v>0</v>
      </c>
      <c r="L37" s="903">
        <f>SUM(K37:K38)</f>
        <v>0</v>
      </c>
      <c r="N37" s="150">
        <f>E37</f>
        <v>0</v>
      </c>
      <c r="P37" s="150">
        <f>F37</f>
        <v>0</v>
      </c>
      <c r="R37" s="150">
        <f>I37</f>
        <v>0</v>
      </c>
      <c r="T37" s="150">
        <f>J37</f>
        <v>0</v>
      </c>
    </row>
    <row r="38" spans="1:21" s="150" customFormat="1" ht="13.5" customHeight="1" thickTop="1" thickBot="1" x14ac:dyDescent="0.2">
      <c r="A38" s="906"/>
      <c r="B38" s="900"/>
      <c r="C38" s="159" t="s">
        <v>253</v>
      </c>
      <c r="D38" s="160" t="s">
        <v>113</v>
      </c>
      <c r="E38" s="207"/>
      <c r="F38" s="207"/>
      <c r="G38" s="208">
        <f t="shared" si="1"/>
        <v>0</v>
      </c>
      <c r="H38" s="907"/>
      <c r="I38" s="207"/>
      <c r="J38" s="161"/>
      <c r="K38" s="162">
        <f t="shared" si="0"/>
        <v>0</v>
      </c>
      <c r="L38" s="908"/>
      <c r="O38" s="150">
        <f>E38</f>
        <v>0</v>
      </c>
      <c r="Q38" s="150">
        <f>F38</f>
        <v>0</v>
      </c>
      <c r="S38" s="150">
        <f>I38</f>
        <v>0</v>
      </c>
      <c r="U38" s="150">
        <f>J38</f>
        <v>0</v>
      </c>
    </row>
    <row r="39" spans="1:21" s="150" customFormat="1" ht="13.5" customHeight="1" thickTop="1" thickBot="1" x14ac:dyDescent="0.2">
      <c r="A39" s="905">
        <f>+A37+1</f>
        <v>17</v>
      </c>
      <c r="B39" s="900" t="s">
        <v>302</v>
      </c>
      <c r="C39" s="154" t="s">
        <v>109</v>
      </c>
      <c r="D39" s="155" t="s">
        <v>111</v>
      </c>
      <c r="E39" s="205"/>
      <c r="F39" s="205"/>
      <c r="G39" s="206">
        <f t="shared" si="1"/>
        <v>0</v>
      </c>
      <c r="H39" s="901" t="s">
        <v>112</v>
      </c>
      <c r="I39" s="205"/>
      <c r="J39" s="157"/>
      <c r="K39" s="158">
        <f t="shared" si="0"/>
        <v>0</v>
      </c>
      <c r="L39" s="903">
        <f>SUM(K39:K40)</f>
        <v>0</v>
      </c>
      <c r="N39" s="150">
        <f>E39</f>
        <v>0</v>
      </c>
      <c r="P39" s="150">
        <f>F39</f>
        <v>0</v>
      </c>
      <c r="R39" s="150">
        <f>I39</f>
        <v>0</v>
      </c>
      <c r="T39" s="150">
        <f>J39</f>
        <v>0</v>
      </c>
    </row>
    <row r="40" spans="1:21" s="150" customFormat="1" ht="13.5" customHeight="1" thickTop="1" thickBot="1" x14ac:dyDescent="0.2">
      <c r="A40" s="906"/>
      <c r="B40" s="900"/>
      <c r="C40" s="159" t="s">
        <v>253</v>
      </c>
      <c r="D40" s="160" t="s">
        <v>113</v>
      </c>
      <c r="E40" s="207"/>
      <c r="F40" s="207"/>
      <c r="G40" s="208">
        <f t="shared" si="1"/>
        <v>0</v>
      </c>
      <c r="H40" s="907"/>
      <c r="I40" s="207"/>
      <c r="J40" s="161"/>
      <c r="K40" s="162">
        <f t="shared" si="0"/>
        <v>0</v>
      </c>
      <c r="L40" s="908"/>
      <c r="O40" s="150">
        <f>E40</f>
        <v>0</v>
      </c>
      <c r="Q40" s="150">
        <f>F40</f>
        <v>0</v>
      </c>
      <c r="S40" s="150">
        <f>I40</f>
        <v>0</v>
      </c>
      <c r="U40" s="150">
        <f>J40</f>
        <v>0</v>
      </c>
    </row>
    <row r="41" spans="1:21" s="150" customFormat="1" ht="13.5" customHeight="1" thickTop="1" thickBot="1" x14ac:dyDescent="0.2">
      <c r="A41" s="905">
        <f>+A39+1</f>
        <v>18</v>
      </c>
      <c r="B41" s="900" t="s">
        <v>303</v>
      </c>
      <c r="C41" s="154" t="s">
        <v>109</v>
      </c>
      <c r="D41" s="155" t="s">
        <v>111</v>
      </c>
      <c r="E41" s="205"/>
      <c r="F41" s="205"/>
      <c r="G41" s="206">
        <f t="shared" si="1"/>
        <v>0</v>
      </c>
      <c r="H41" s="901" t="s">
        <v>112</v>
      </c>
      <c r="I41" s="205"/>
      <c r="J41" s="157"/>
      <c r="K41" s="158">
        <f t="shared" si="0"/>
        <v>0</v>
      </c>
      <c r="L41" s="903">
        <f>SUM(K41:K42)</f>
        <v>0</v>
      </c>
      <c r="N41" s="150">
        <f>E41</f>
        <v>0</v>
      </c>
      <c r="P41" s="150">
        <f>F41</f>
        <v>0</v>
      </c>
      <c r="R41" s="150">
        <f>I41</f>
        <v>0</v>
      </c>
      <c r="T41" s="150">
        <f>J41</f>
        <v>0</v>
      </c>
    </row>
    <row r="42" spans="1:21" s="150" customFormat="1" ht="13.5" customHeight="1" thickTop="1" thickBot="1" x14ac:dyDescent="0.2">
      <c r="A42" s="906"/>
      <c r="B42" s="900"/>
      <c r="C42" s="159" t="s">
        <v>253</v>
      </c>
      <c r="D42" s="160" t="s">
        <v>113</v>
      </c>
      <c r="E42" s="207"/>
      <c r="F42" s="207"/>
      <c r="G42" s="208">
        <f t="shared" si="1"/>
        <v>0</v>
      </c>
      <c r="H42" s="907"/>
      <c r="I42" s="207"/>
      <c r="J42" s="161"/>
      <c r="K42" s="162">
        <f t="shared" si="0"/>
        <v>0</v>
      </c>
      <c r="L42" s="908"/>
      <c r="O42" s="150">
        <f>E42</f>
        <v>0</v>
      </c>
      <c r="Q42" s="150">
        <f>F42</f>
        <v>0</v>
      </c>
      <c r="S42" s="150">
        <f>I42</f>
        <v>0</v>
      </c>
      <c r="U42" s="150">
        <f>J42</f>
        <v>0</v>
      </c>
    </row>
    <row r="43" spans="1:21" s="150" customFormat="1" ht="13.5" customHeight="1" thickTop="1" thickBot="1" x14ac:dyDescent="0.2">
      <c r="A43" s="905">
        <f>+A41+1</f>
        <v>19</v>
      </c>
      <c r="B43" s="900" t="s">
        <v>304</v>
      </c>
      <c r="C43" s="154" t="s">
        <v>109</v>
      </c>
      <c r="D43" s="155" t="s">
        <v>111</v>
      </c>
      <c r="E43" s="205"/>
      <c r="F43" s="205"/>
      <c r="G43" s="206">
        <f t="shared" si="1"/>
        <v>0</v>
      </c>
      <c r="H43" s="901" t="s">
        <v>112</v>
      </c>
      <c r="I43" s="205"/>
      <c r="J43" s="157"/>
      <c r="K43" s="158">
        <f t="shared" si="0"/>
        <v>0</v>
      </c>
      <c r="L43" s="903">
        <f>SUM(K43:K44)</f>
        <v>0</v>
      </c>
      <c r="N43" s="150">
        <f>E43</f>
        <v>0</v>
      </c>
      <c r="P43" s="150">
        <f>F43</f>
        <v>0</v>
      </c>
      <c r="R43" s="150">
        <f>I43</f>
        <v>0</v>
      </c>
      <c r="T43" s="150">
        <f>J43</f>
        <v>0</v>
      </c>
    </row>
    <row r="44" spans="1:21" s="150" customFormat="1" ht="13.5" customHeight="1" thickTop="1" thickBot="1" x14ac:dyDescent="0.2">
      <c r="A44" s="906"/>
      <c r="B44" s="900"/>
      <c r="C44" s="159" t="s">
        <v>253</v>
      </c>
      <c r="D44" s="160" t="s">
        <v>113</v>
      </c>
      <c r="E44" s="207"/>
      <c r="F44" s="207"/>
      <c r="G44" s="208">
        <f t="shared" si="1"/>
        <v>0</v>
      </c>
      <c r="H44" s="907"/>
      <c r="I44" s="207"/>
      <c r="J44" s="161"/>
      <c r="K44" s="162">
        <f t="shared" si="0"/>
        <v>0</v>
      </c>
      <c r="L44" s="908"/>
      <c r="O44" s="150">
        <f>E44</f>
        <v>0</v>
      </c>
      <c r="Q44" s="150">
        <f>F44</f>
        <v>0</v>
      </c>
      <c r="S44" s="150">
        <f>I44</f>
        <v>0</v>
      </c>
      <c r="U44" s="150">
        <f>J44</f>
        <v>0</v>
      </c>
    </row>
    <row r="45" spans="1:21" s="150" customFormat="1" ht="13.5" customHeight="1" thickTop="1" thickBot="1" x14ac:dyDescent="0.2">
      <c r="A45" s="905">
        <f>+A43+1</f>
        <v>20</v>
      </c>
      <c r="B45" s="900" t="s">
        <v>305</v>
      </c>
      <c r="C45" s="154" t="s">
        <v>109</v>
      </c>
      <c r="D45" s="155" t="s">
        <v>111</v>
      </c>
      <c r="E45" s="205"/>
      <c r="F45" s="205"/>
      <c r="G45" s="206">
        <f t="shared" si="1"/>
        <v>0</v>
      </c>
      <c r="H45" s="901" t="s">
        <v>112</v>
      </c>
      <c r="I45" s="205"/>
      <c r="J45" s="157"/>
      <c r="K45" s="158">
        <f t="shared" si="0"/>
        <v>0</v>
      </c>
      <c r="L45" s="903">
        <f>SUM(K45:K46)</f>
        <v>0</v>
      </c>
      <c r="N45" s="150">
        <f>E45</f>
        <v>0</v>
      </c>
      <c r="P45" s="150">
        <f>F45</f>
        <v>0</v>
      </c>
      <c r="R45" s="150">
        <f>I45</f>
        <v>0</v>
      </c>
      <c r="T45" s="150">
        <f>J45</f>
        <v>0</v>
      </c>
    </row>
    <row r="46" spans="1:21" s="150" customFormat="1" ht="13.5" customHeight="1" thickTop="1" thickBot="1" x14ac:dyDescent="0.2">
      <c r="A46" s="906"/>
      <c r="B46" s="900"/>
      <c r="C46" s="159" t="s">
        <v>253</v>
      </c>
      <c r="D46" s="160" t="s">
        <v>113</v>
      </c>
      <c r="E46" s="207"/>
      <c r="F46" s="207"/>
      <c r="G46" s="208">
        <f t="shared" si="1"/>
        <v>0</v>
      </c>
      <c r="H46" s="907"/>
      <c r="I46" s="207"/>
      <c r="J46" s="161"/>
      <c r="K46" s="162">
        <f t="shared" si="0"/>
        <v>0</v>
      </c>
      <c r="L46" s="908"/>
      <c r="O46" s="150">
        <f>E46</f>
        <v>0</v>
      </c>
      <c r="Q46" s="150">
        <f>F46</f>
        <v>0</v>
      </c>
      <c r="S46" s="150">
        <f>I46</f>
        <v>0</v>
      </c>
      <c r="U46" s="150">
        <f>J46</f>
        <v>0</v>
      </c>
    </row>
    <row r="47" spans="1:21" s="150" customFormat="1" ht="13.5" customHeight="1" thickTop="1" thickBot="1" x14ac:dyDescent="0.2">
      <c r="A47" s="905">
        <f>+A45+1</f>
        <v>21</v>
      </c>
      <c r="B47" s="900" t="s">
        <v>306</v>
      </c>
      <c r="C47" s="154" t="s">
        <v>109</v>
      </c>
      <c r="D47" s="155" t="s">
        <v>111</v>
      </c>
      <c r="E47" s="205"/>
      <c r="F47" s="205"/>
      <c r="G47" s="206">
        <f t="shared" si="1"/>
        <v>0</v>
      </c>
      <c r="H47" s="901" t="s">
        <v>112</v>
      </c>
      <c r="I47" s="205"/>
      <c r="J47" s="157"/>
      <c r="K47" s="158">
        <f t="shared" si="0"/>
        <v>0</v>
      </c>
      <c r="L47" s="903">
        <f>SUM(K47:K48)</f>
        <v>0</v>
      </c>
      <c r="N47" s="150">
        <f>E47</f>
        <v>0</v>
      </c>
      <c r="P47" s="150">
        <f>F47</f>
        <v>0</v>
      </c>
      <c r="R47" s="150">
        <f>I47</f>
        <v>0</v>
      </c>
      <c r="T47" s="150">
        <f>J47</f>
        <v>0</v>
      </c>
    </row>
    <row r="48" spans="1:21" s="150" customFormat="1" ht="13.5" customHeight="1" thickTop="1" thickBot="1" x14ac:dyDescent="0.2">
      <c r="A48" s="906"/>
      <c r="B48" s="900"/>
      <c r="C48" s="159" t="s">
        <v>253</v>
      </c>
      <c r="D48" s="160" t="s">
        <v>113</v>
      </c>
      <c r="E48" s="207"/>
      <c r="F48" s="207"/>
      <c r="G48" s="208">
        <f t="shared" si="1"/>
        <v>0</v>
      </c>
      <c r="H48" s="907"/>
      <c r="I48" s="207"/>
      <c r="J48" s="161"/>
      <c r="K48" s="162">
        <f t="shared" si="0"/>
        <v>0</v>
      </c>
      <c r="L48" s="908"/>
      <c r="O48" s="150">
        <f>E48</f>
        <v>0</v>
      </c>
      <c r="Q48" s="150">
        <f>F48</f>
        <v>0</v>
      </c>
      <c r="S48" s="150">
        <f>I48</f>
        <v>0</v>
      </c>
      <c r="U48" s="150">
        <f>J48</f>
        <v>0</v>
      </c>
    </row>
    <row r="49" spans="1:21" s="150" customFormat="1" ht="13.5" customHeight="1" thickTop="1" thickBot="1" x14ac:dyDescent="0.2">
      <c r="A49" s="905">
        <f>+A47+1</f>
        <v>22</v>
      </c>
      <c r="B49" s="900" t="s">
        <v>307</v>
      </c>
      <c r="C49" s="154" t="s">
        <v>109</v>
      </c>
      <c r="D49" s="155" t="s">
        <v>111</v>
      </c>
      <c r="E49" s="205"/>
      <c r="F49" s="205"/>
      <c r="G49" s="206">
        <f t="shared" si="1"/>
        <v>0</v>
      </c>
      <c r="H49" s="901" t="s">
        <v>112</v>
      </c>
      <c r="I49" s="205"/>
      <c r="J49" s="157"/>
      <c r="K49" s="158">
        <f t="shared" si="0"/>
        <v>0</v>
      </c>
      <c r="L49" s="903">
        <f>SUM(K49:K50)</f>
        <v>0</v>
      </c>
      <c r="N49" s="150">
        <f>E49</f>
        <v>0</v>
      </c>
      <c r="P49" s="150">
        <f>F49</f>
        <v>0</v>
      </c>
      <c r="R49" s="150">
        <f>I49</f>
        <v>0</v>
      </c>
      <c r="T49" s="150">
        <f>J49</f>
        <v>0</v>
      </c>
    </row>
    <row r="50" spans="1:21" s="150" customFormat="1" ht="13.5" customHeight="1" thickTop="1" thickBot="1" x14ac:dyDescent="0.2">
      <c r="A50" s="906"/>
      <c r="B50" s="900"/>
      <c r="C50" s="159" t="s">
        <v>253</v>
      </c>
      <c r="D50" s="160" t="s">
        <v>113</v>
      </c>
      <c r="E50" s="207"/>
      <c r="F50" s="207"/>
      <c r="G50" s="208">
        <f t="shared" si="1"/>
        <v>0</v>
      </c>
      <c r="H50" s="907"/>
      <c r="I50" s="207"/>
      <c r="J50" s="161"/>
      <c r="K50" s="162">
        <f t="shared" si="0"/>
        <v>0</v>
      </c>
      <c r="L50" s="908"/>
      <c r="O50" s="150">
        <f>E50</f>
        <v>0</v>
      </c>
      <c r="Q50" s="150">
        <f>F50</f>
        <v>0</v>
      </c>
      <c r="S50" s="150">
        <f>I50</f>
        <v>0</v>
      </c>
      <c r="U50" s="150">
        <f>J50</f>
        <v>0</v>
      </c>
    </row>
    <row r="51" spans="1:21" s="150" customFormat="1" ht="13.5" customHeight="1" thickTop="1" thickBot="1" x14ac:dyDescent="0.2">
      <c r="A51" s="905">
        <f>+A49+1</f>
        <v>23</v>
      </c>
      <c r="B51" s="900" t="s">
        <v>308</v>
      </c>
      <c r="C51" s="154" t="s">
        <v>109</v>
      </c>
      <c r="D51" s="155" t="s">
        <v>111</v>
      </c>
      <c r="E51" s="205"/>
      <c r="F51" s="205"/>
      <c r="G51" s="206">
        <f t="shared" si="1"/>
        <v>0</v>
      </c>
      <c r="H51" s="901" t="s">
        <v>112</v>
      </c>
      <c r="I51" s="205"/>
      <c r="J51" s="157"/>
      <c r="K51" s="158">
        <f t="shared" si="0"/>
        <v>0</v>
      </c>
      <c r="L51" s="903">
        <f>SUM(K51:K52)</f>
        <v>0</v>
      </c>
      <c r="N51" s="150">
        <f>E51</f>
        <v>0</v>
      </c>
      <c r="P51" s="150">
        <f>F51</f>
        <v>0</v>
      </c>
      <c r="R51" s="150">
        <f>I51</f>
        <v>0</v>
      </c>
      <c r="T51" s="150">
        <f>J51</f>
        <v>0</v>
      </c>
    </row>
    <row r="52" spans="1:21" s="150" customFormat="1" ht="13.5" customHeight="1" thickTop="1" thickBot="1" x14ac:dyDescent="0.2">
      <c r="A52" s="906"/>
      <c r="B52" s="900"/>
      <c r="C52" s="159" t="s">
        <v>253</v>
      </c>
      <c r="D52" s="160" t="s">
        <v>113</v>
      </c>
      <c r="E52" s="207"/>
      <c r="F52" s="207"/>
      <c r="G52" s="208">
        <f t="shared" si="1"/>
        <v>0</v>
      </c>
      <c r="H52" s="907"/>
      <c r="I52" s="207"/>
      <c r="J52" s="161"/>
      <c r="K52" s="162">
        <f t="shared" si="0"/>
        <v>0</v>
      </c>
      <c r="L52" s="908"/>
      <c r="O52" s="150">
        <f>E52</f>
        <v>0</v>
      </c>
      <c r="Q52" s="150">
        <f>F52</f>
        <v>0</v>
      </c>
      <c r="S52" s="150">
        <f>I52</f>
        <v>0</v>
      </c>
      <c r="U52" s="150">
        <f>J52</f>
        <v>0</v>
      </c>
    </row>
    <row r="53" spans="1:21" s="150" customFormat="1" ht="13.5" customHeight="1" thickTop="1" thickBot="1" x14ac:dyDescent="0.2">
      <c r="A53" s="905">
        <f>+A51+1</f>
        <v>24</v>
      </c>
      <c r="B53" s="900" t="s">
        <v>309</v>
      </c>
      <c r="C53" s="154" t="s">
        <v>109</v>
      </c>
      <c r="D53" s="155" t="s">
        <v>111</v>
      </c>
      <c r="E53" s="205"/>
      <c r="F53" s="205"/>
      <c r="G53" s="206">
        <f t="shared" si="1"/>
        <v>0</v>
      </c>
      <c r="H53" s="901" t="s">
        <v>112</v>
      </c>
      <c r="I53" s="205"/>
      <c r="J53" s="157"/>
      <c r="K53" s="158">
        <f t="shared" si="0"/>
        <v>0</v>
      </c>
      <c r="L53" s="903">
        <f>SUM(K53:K54)</f>
        <v>0</v>
      </c>
      <c r="N53" s="150">
        <f>E53</f>
        <v>0</v>
      </c>
      <c r="P53" s="150">
        <f>F53</f>
        <v>0</v>
      </c>
      <c r="R53" s="150">
        <f>I53</f>
        <v>0</v>
      </c>
      <c r="T53" s="150">
        <f>J53</f>
        <v>0</v>
      </c>
    </row>
    <row r="54" spans="1:21" s="150" customFormat="1" ht="13.5" customHeight="1" thickTop="1" thickBot="1" x14ac:dyDescent="0.2">
      <c r="A54" s="906"/>
      <c r="B54" s="900"/>
      <c r="C54" s="159" t="s">
        <v>253</v>
      </c>
      <c r="D54" s="160" t="s">
        <v>113</v>
      </c>
      <c r="E54" s="207"/>
      <c r="F54" s="207"/>
      <c r="G54" s="208">
        <f t="shared" si="1"/>
        <v>0</v>
      </c>
      <c r="H54" s="907"/>
      <c r="I54" s="207"/>
      <c r="J54" s="161"/>
      <c r="K54" s="162">
        <f t="shared" si="0"/>
        <v>0</v>
      </c>
      <c r="L54" s="908"/>
      <c r="O54" s="150">
        <f>E54</f>
        <v>0</v>
      </c>
      <c r="Q54" s="150">
        <f>F54</f>
        <v>0</v>
      </c>
      <c r="S54" s="150">
        <f>I54</f>
        <v>0</v>
      </c>
      <c r="U54" s="150">
        <f>J54</f>
        <v>0</v>
      </c>
    </row>
    <row r="55" spans="1:21" s="150" customFormat="1" ht="13.5" customHeight="1" thickTop="1" thickBot="1" x14ac:dyDescent="0.2">
      <c r="A55" s="905">
        <f>+A53+1</f>
        <v>25</v>
      </c>
      <c r="B55" s="900" t="s">
        <v>310</v>
      </c>
      <c r="C55" s="154" t="s">
        <v>109</v>
      </c>
      <c r="D55" s="155" t="s">
        <v>111</v>
      </c>
      <c r="E55" s="205"/>
      <c r="F55" s="205"/>
      <c r="G55" s="206">
        <f t="shared" si="1"/>
        <v>0</v>
      </c>
      <c r="H55" s="901" t="s">
        <v>112</v>
      </c>
      <c r="I55" s="205"/>
      <c r="J55" s="157"/>
      <c r="K55" s="158">
        <f t="shared" si="0"/>
        <v>0</v>
      </c>
      <c r="L55" s="903">
        <f>SUM(K55:K56)</f>
        <v>0</v>
      </c>
      <c r="N55" s="150">
        <f>E55</f>
        <v>0</v>
      </c>
      <c r="P55" s="150">
        <f>F55</f>
        <v>0</v>
      </c>
      <c r="R55" s="150">
        <f>I55</f>
        <v>0</v>
      </c>
      <c r="T55" s="150">
        <f>J55</f>
        <v>0</v>
      </c>
    </row>
    <row r="56" spans="1:21" s="150" customFormat="1" ht="13.5" customHeight="1" thickTop="1" thickBot="1" x14ac:dyDescent="0.2">
      <c r="A56" s="906"/>
      <c r="B56" s="900"/>
      <c r="C56" s="159" t="s">
        <v>253</v>
      </c>
      <c r="D56" s="160" t="s">
        <v>113</v>
      </c>
      <c r="E56" s="207"/>
      <c r="F56" s="207"/>
      <c r="G56" s="208">
        <f t="shared" si="1"/>
        <v>0</v>
      </c>
      <c r="H56" s="907"/>
      <c r="I56" s="207"/>
      <c r="J56" s="161"/>
      <c r="K56" s="162">
        <f t="shared" si="0"/>
        <v>0</v>
      </c>
      <c r="L56" s="908"/>
      <c r="O56" s="150">
        <f>E56</f>
        <v>0</v>
      </c>
      <c r="Q56" s="150">
        <f>F56</f>
        <v>0</v>
      </c>
      <c r="S56" s="150">
        <f>I56</f>
        <v>0</v>
      </c>
      <c r="U56" s="150">
        <f>J56</f>
        <v>0</v>
      </c>
    </row>
    <row r="57" spans="1:21" s="150" customFormat="1" ht="13.5" customHeight="1" thickTop="1" thickBot="1" x14ac:dyDescent="0.2">
      <c r="A57" s="905">
        <f>+A55+1</f>
        <v>26</v>
      </c>
      <c r="B57" s="900" t="s">
        <v>311</v>
      </c>
      <c r="C57" s="154" t="s">
        <v>109</v>
      </c>
      <c r="D57" s="155" t="s">
        <v>111</v>
      </c>
      <c r="E57" s="205"/>
      <c r="F57" s="205"/>
      <c r="G57" s="206">
        <f t="shared" si="1"/>
        <v>0</v>
      </c>
      <c r="H57" s="901" t="s">
        <v>112</v>
      </c>
      <c r="I57" s="205"/>
      <c r="J57" s="157"/>
      <c r="K57" s="158">
        <f t="shared" si="0"/>
        <v>0</v>
      </c>
      <c r="L57" s="903">
        <f>SUM(K57:K58)</f>
        <v>0</v>
      </c>
      <c r="N57" s="150">
        <f>E57</f>
        <v>0</v>
      </c>
      <c r="P57" s="150">
        <f>F57</f>
        <v>0</v>
      </c>
      <c r="R57" s="150">
        <f>I57</f>
        <v>0</v>
      </c>
      <c r="T57" s="150">
        <f>J57</f>
        <v>0</v>
      </c>
    </row>
    <row r="58" spans="1:21" s="150" customFormat="1" ht="13.5" customHeight="1" thickTop="1" thickBot="1" x14ac:dyDescent="0.2">
      <c r="A58" s="906"/>
      <c r="B58" s="900"/>
      <c r="C58" s="159" t="s">
        <v>253</v>
      </c>
      <c r="D58" s="160" t="s">
        <v>113</v>
      </c>
      <c r="E58" s="207"/>
      <c r="F58" s="207"/>
      <c r="G58" s="208">
        <f t="shared" si="1"/>
        <v>0</v>
      </c>
      <c r="H58" s="907"/>
      <c r="I58" s="207"/>
      <c r="J58" s="161"/>
      <c r="K58" s="162">
        <f t="shared" si="0"/>
        <v>0</v>
      </c>
      <c r="L58" s="908"/>
      <c r="O58" s="150">
        <f>E58</f>
        <v>0</v>
      </c>
      <c r="Q58" s="150">
        <f>F58</f>
        <v>0</v>
      </c>
      <c r="S58" s="150">
        <f>I58</f>
        <v>0</v>
      </c>
      <c r="U58" s="150">
        <f>J58</f>
        <v>0</v>
      </c>
    </row>
    <row r="59" spans="1:21" s="150" customFormat="1" ht="13.5" customHeight="1" thickTop="1" thickBot="1" x14ac:dyDescent="0.2">
      <c r="A59" s="905">
        <f>+A57+1</f>
        <v>27</v>
      </c>
      <c r="B59" s="900" t="s">
        <v>312</v>
      </c>
      <c r="C59" s="154" t="s">
        <v>109</v>
      </c>
      <c r="D59" s="155" t="s">
        <v>111</v>
      </c>
      <c r="E59" s="205"/>
      <c r="F59" s="205"/>
      <c r="G59" s="206">
        <f t="shared" si="1"/>
        <v>0</v>
      </c>
      <c r="H59" s="901" t="s">
        <v>112</v>
      </c>
      <c r="I59" s="205"/>
      <c r="J59" s="157"/>
      <c r="K59" s="158">
        <f t="shared" si="0"/>
        <v>0</v>
      </c>
      <c r="L59" s="903">
        <f>SUM(K59:K60)</f>
        <v>0</v>
      </c>
      <c r="N59" s="150">
        <f>E59</f>
        <v>0</v>
      </c>
      <c r="P59" s="150">
        <f>F59</f>
        <v>0</v>
      </c>
      <c r="R59" s="150">
        <f>I59</f>
        <v>0</v>
      </c>
      <c r="T59" s="150">
        <f>J59</f>
        <v>0</v>
      </c>
    </row>
    <row r="60" spans="1:21" s="150" customFormat="1" ht="13.5" customHeight="1" thickTop="1" thickBot="1" x14ac:dyDescent="0.2">
      <c r="A60" s="906"/>
      <c r="B60" s="900"/>
      <c r="C60" s="159" t="s">
        <v>253</v>
      </c>
      <c r="D60" s="160" t="s">
        <v>113</v>
      </c>
      <c r="E60" s="207"/>
      <c r="F60" s="207"/>
      <c r="G60" s="208">
        <f t="shared" si="1"/>
        <v>0</v>
      </c>
      <c r="H60" s="907"/>
      <c r="I60" s="207"/>
      <c r="J60" s="161"/>
      <c r="K60" s="162">
        <f t="shared" si="0"/>
        <v>0</v>
      </c>
      <c r="L60" s="908"/>
      <c r="O60" s="150">
        <f>E60</f>
        <v>0</v>
      </c>
      <c r="Q60" s="150">
        <f>F60</f>
        <v>0</v>
      </c>
      <c r="S60" s="150">
        <f>I60</f>
        <v>0</v>
      </c>
      <c r="U60" s="150">
        <f>J60</f>
        <v>0</v>
      </c>
    </row>
    <row r="61" spans="1:21" s="150" customFormat="1" ht="13.5" customHeight="1" thickTop="1" thickBot="1" x14ac:dyDescent="0.2">
      <c r="A61" s="905">
        <f>+A59+1</f>
        <v>28</v>
      </c>
      <c r="B61" s="900" t="s">
        <v>313</v>
      </c>
      <c r="C61" s="154" t="s">
        <v>109</v>
      </c>
      <c r="D61" s="155" t="s">
        <v>111</v>
      </c>
      <c r="E61" s="205"/>
      <c r="F61" s="205"/>
      <c r="G61" s="206">
        <f t="shared" si="1"/>
        <v>0</v>
      </c>
      <c r="H61" s="901" t="s">
        <v>112</v>
      </c>
      <c r="I61" s="205"/>
      <c r="J61" s="157"/>
      <c r="K61" s="158">
        <f t="shared" si="0"/>
        <v>0</v>
      </c>
      <c r="L61" s="903">
        <f>SUM(K61:K62)</f>
        <v>0</v>
      </c>
      <c r="N61" s="150">
        <f>E61</f>
        <v>0</v>
      </c>
      <c r="P61" s="150">
        <f>F61</f>
        <v>0</v>
      </c>
      <c r="R61" s="150">
        <f>I61</f>
        <v>0</v>
      </c>
      <c r="T61" s="150">
        <f>J61</f>
        <v>0</v>
      </c>
    </row>
    <row r="62" spans="1:21" s="150" customFormat="1" ht="13.5" customHeight="1" thickTop="1" thickBot="1" x14ac:dyDescent="0.2">
      <c r="A62" s="906"/>
      <c r="B62" s="900"/>
      <c r="C62" s="159" t="s">
        <v>253</v>
      </c>
      <c r="D62" s="160" t="s">
        <v>113</v>
      </c>
      <c r="E62" s="207"/>
      <c r="F62" s="207"/>
      <c r="G62" s="208">
        <f t="shared" si="1"/>
        <v>0</v>
      </c>
      <c r="H62" s="907"/>
      <c r="I62" s="207"/>
      <c r="J62" s="161"/>
      <c r="K62" s="162">
        <f t="shared" si="0"/>
        <v>0</v>
      </c>
      <c r="L62" s="908"/>
      <c r="O62" s="150">
        <f>E62</f>
        <v>0</v>
      </c>
      <c r="Q62" s="150">
        <f>F62</f>
        <v>0</v>
      </c>
      <c r="S62" s="150">
        <f>I62</f>
        <v>0</v>
      </c>
      <c r="U62" s="150">
        <f>J62</f>
        <v>0</v>
      </c>
    </row>
    <row r="63" spans="1:21" s="150" customFormat="1" ht="13.5" customHeight="1" thickTop="1" thickBot="1" x14ac:dyDescent="0.2">
      <c r="A63" s="918" t="s">
        <v>28</v>
      </c>
      <c r="B63" s="919"/>
      <c r="C63" s="154" t="s">
        <v>109</v>
      </c>
      <c r="D63" s="155" t="s">
        <v>111</v>
      </c>
      <c r="E63" s="156">
        <f>+N63</f>
        <v>0</v>
      </c>
      <c r="F63" s="156">
        <f>+P63</f>
        <v>0</v>
      </c>
      <c r="G63" s="206">
        <f t="shared" ref="G63:G64" si="2">+E63+F63*12</f>
        <v>0</v>
      </c>
      <c r="H63" s="920" t="s">
        <v>112</v>
      </c>
      <c r="I63" s="156">
        <f>+R63</f>
        <v>0</v>
      </c>
      <c r="J63" s="156">
        <f>+T63</f>
        <v>0</v>
      </c>
      <c r="K63" s="158">
        <f>+I63+J63*12</f>
        <v>0</v>
      </c>
      <c r="L63" s="903">
        <f>SUM(K63:K64)</f>
        <v>0</v>
      </c>
      <c r="N63" s="150">
        <f>SUM(N7:N62)</f>
        <v>0</v>
      </c>
      <c r="P63" s="150">
        <f>SUM(P7:P62)</f>
        <v>0</v>
      </c>
      <c r="R63" s="150">
        <f>SUM(R7:R62)</f>
        <v>0</v>
      </c>
      <c r="T63" s="150">
        <f>SUM(T7:T62)</f>
        <v>0</v>
      </c>
    </row>
    <row r="64" spans="1:21" s="150" customFormat="1" ht="13.5" customHeight="1" thickTop="1" thickBot="1" x14ac:dyDescent="0.2">
      <c r="A64" s="918"/>
      <c r="B64" s="919"/>
      <c r="C64" s="163" t="s">
        <v>253</v>
      </c>
      <c r="D64" s="164" t="s">
        <v>113</v>
      </c>
      <c r="E64" s="212">
        <f>+O64</f>
        <v>0</v>
      </c>
      <c r="F64" s="212">
        <f>+Q64</f>
        <v>0</v>
      </c>
      <c r="G64" s="220">
        <f t="shared" si="2"/>
        <v>0</v>
      </c>
      <c r="H64" s="921"/>
      <c r="I64" s="212">
        <f>+S64</f>
        <v>0</v>
      </c>
      <c r="J64" s="212">
        <f>+U64</f>
        <v>0</v>
      </c>
      <c r="K64" s="166">
        <f t="shared" ref="K64" si="3">+I64+J64*12</f>
        <v>0</v>
      </c>
      <c r="L64" s="904"/>
      <c r="O64" s="150">
        <f>SUM(O8:O63)</f>
        <v>0</v>
      </c>
      <c r="Q64" s="150">
        <f>SUM(Q8:Q63)</f>
        <v>0</v>
      </c>
      <c r="S64" s="150">
        <f>SUM(S8:S63)</f>
        <v>0</v>
      </c>
      <c r="U64" s="150">
        <f>SUM(U8:U63)</f>
        <v>0</v>
      </c>
    </row>
    <row r="65" spans="1:1" ht="13.5" customHeight="1" thickTop="1" x14ac:dyDescent="0.15">
      <c r="A65" s="251" t="s">
        <v>314</v>
      </c>
    </row>
  </sheetData>
  <mergeCells count="131">
    <mergeCell ref="A63:B64"/>
    <mergeCell ref="H63:H64"/>
    <mergeCell ref="L63:L64"/>
    <mergeCell ref="A59:A60"/>
    <mergeCell ref="B59:B60"/>
    <mergeCell ref="H59:H60"/>
    <mergeCell ref="L59:L60"/>
    <mergeCell ref="A61:A62"/>
    <mergeCell ref="B61:B62"/>
    <mergeCell ref="H61:H62"/>
    <mergeCell ref="L61:L62"/>
    <mergeCell ref="A55:A56"/>
    <mergeCell ref="B55:B56"/>
    <mergeCell ref="H55:H56"/>
    <mergeCell ref="L55:L56"/>
    <mergeCell ref="A57:A58"/>
    <mergeCell ref="B57:B58"/>
    <mergeCell ref="H57:H58"/>
    <mergeCell ref="L57:L58"/>
    <mergeCell ref="A51:A52"/>
    <mergeCell ref="B51:B52"/>
    <mergeCell ref="H51:H52"/>
    <mergeCell ref="L51:L52"/>
    <mergeCell ref="A53:A54"/>
    <mergeCell ref="B53:B54"/>
    <mergeCell ref="H53:H54"/>
    <mergeCell ref="L53:L54"/>
    <mergeCell ref="A47:A48"/>
    <mergeCell ref="B47:B48"/>
    <mergeCell ref="H47:H48"/>
    <mergeCell ref="L47:L48"/>
    <mergeCell ref="A49:A50"/>
    <mergeCell ref="B49:B50"/>
    <mergeCell ref="H49:H50"/>
    <mergeCell ref="L49:L50"/>
    <mergeCell ref="A43:A44"/>
    <mergeCell ref="B43:B44"/>
    <mergeCell ref="H43:H44"/>
    <mergeCell ref="L43:L44"/>
    <mergeCell ref="A45:A46"/>
    <mergeCell ref="B45:B46"/>
    <mergeCell ref="H45:H46"/>
    <mergeCell ref="L45:L46"/>
    <mergeCell ref="A39:A40"/>
    <mergeCell ref="B39:B40"/>
    <mergeCell ref="H39:H40"/>
    <mergeCell ref="L39:L40"/>
    <mergeCell ref="A41:A42"/>
    <mergeCell ref="B41:B42"/>
    <mergeCell ref="H41:H42"/>
    <mergeCell ref="L41:L42"/>
    <mergeCell ref="A35:A36"/>
    <mergeCell ref="B35:B36"/>
    <mergeCell ref="H35:H36"/>
    <mergeCell ref="L35:L36"/>
    <mergeCell ref="A37:A38"/>
    <mergeCell ref="B37:B38"/>
    <mergeCell ref="H37:H38"/>
    <mergeCell ref="L37:L38"/>
    <mergeCell ref="A31:A32"/>
    <mergeCell ref="B31:B32"/>
    <mergeCell ref="H31:H32"/>
    <mergeCell ref="L31:L32"/>
    <mergeCell ref="A33:A34"/>
    <mergeCell ref="B33:B34"/>
    <mergeCell ref="H33:H34"/>
    <mergeCell ref="L33:L34"/>
    <mergeCell ref="A27:A28"/>
    <mergeCell ref="B27:B28"/>
    <mergeCell ref="H27:H28"/>
    <mergeCell ref="L27:L28"/>
    <mergeCell ref="A29:A30"/>
    <mergeCell ref="B29:B30"/>
    <mergeCell ref="H29:H30"/>
    <mergeCell ref="L29:L30"/>
    <mergeCell ref="A23:A24"/>
    <mergeCell ref="B23:B24"/>
    <mergeCell ref="H23:H24"/>
    <mergeCell ref="L23:L24"/>
    <mergeCell ref="A25:A26"/>
    <mergeCell ref="B25:B26"/>
    <mergeCell ref="H25:H26"/>
    <mergeCell ref="L25:L26"/>
    <mergeCell ref="A19:A20"/>
    <mergeCell ref="B19:B20"/>
    <mergeCell ref="H19:H20"/>
    <mergeCell ref="L19:L20"/>
    <mergeCell ref="A21:A22"/>
    <mergeCell ref="B21:B22"/>
    <mergeCell ref="H21:H22"/>
    <mergeCell ref="L21:L22"/>
    <mergeCell ref="A15:A16"/>
    <mergeCell ref="B15:B16"/>
    <mergeCell ref="H15:H16"/>
    <mergeCell ref="L15:L16"/>
    <mergeCell ref="A17:A18"/>
    <mergeCell ref="B17:B18"/>
    <mergeCell ref="H17:H18"/>
    <mergeCell ref="L17:L18"/>
    <mergeCell ref="A11:A12"/>
    <mergeCell ref="B11:B12"/>
    <mergeCell ref="H11:H12"/>
    <mergeCell ref="L11:L12"/>
    <mergeCell ref="A13:A14"/>
    <mergeCell ref="B13:B14"/>
    <mergeCell ref="H13:H14"/>
    <mergeCell ref="L13:L14"/>
    <mergeCell ref="A7:A8"/>
    <mergeCell ref="B7:B8"/>
    <mergeCell ref="H7:H8"/>
    <mergeCell ref="L7:L8"/>
    <mergeCell ref="A9:A10"/>
    <mergeCell ref="B9:B10"/>
    <mergeCell ref="H9:H10"/>
    <mergeCell ref="L9:L10"/>
    <mergeCell ref="A4:A6"/>
    <mergeCell ref="B4:B6"/>
    <mergeCell ref="C4:C6"/>
    <mergeCell ref="D4:G4"/>
    <mergeCell ref="H4:L4"/>
    <mergeCell ref="N4:Q4"/>
    <mergeCell ref="R4:U4"/>
    <mergeCell ref="D5:D6"/>
    <mergeCell ref="G5:G6"/>
    <mergeCell ref="H5:H6"/>
    <mergeCell ref="K5:K6"/>
    <mergeCell ref="L5:L6"/>
    <mergeCell ref="N5:O5"/>
    <mergeCell ref="P5:Q5"/>
    <mergeCell ref="R5:S5"/>
    <mergeCell ref="T5:U5"/>
  </mergeCells>
  <phoneticPr fontId="1"/>
  <pageMargins left="0.82677165354330717" right="0.19685039370078741" top="0.51181102362204722" bottom="0.6692913385826772" header="0.51181102362204722" footer="0.39370078740157483"/>
  <pageSetup paperSize="8" scale="89" orientation="portrait" r:id="rId1"/>
  <headerFooter alignWithMargins="0">
    <oddFooter>&amp;L&amp;"ＭＳ Ｐ明朝,標準"※エネルギー料金の計算に当たっては、基本料金の増加分や契約体系の変更による従来使用分の料金増も計上して下さい（12か月分)。</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5"/>
  <sheetViews>
    <sheetView showZeros="0" view="pageBreakPreview" zoomScale="55" zoomScaleNormal="100" zoomScaleSheetLayoutView="55" workbookViewId="0">
      <selection activeCell="L1" sqref="L1:O1"/>
    </sheetView>
  </sheetViews>
  <sheetFormatPr defaultColWidth="8.875" defaultRowHeight="12.95" customHeight="1" x14ac:dyDescent="0.15"/>
  <cols>
    <col min="1" max="1" width="13.5" style="256" customWidth="1"/>
    <col min="2" max="50" width="8.25" style="255" customWidth="1"/>
    <col min="51" max="64" width="6.625" style="255" customWidth="1"/>
    <col min="65" max="16384" width="8.875" style="255"/>
  </cols>
  <sheetData>
    <row r="1" spans="1:50" ht="15" customHeight="1" x14ac:dyDescent="0.15">
      <c r="A1" s="150" t="s">
        <v>114</v>
      </c>
      <c r="B1" s="258"/>
      <c r="C1" s="258" t="s">
        <v>115</v>
      </c>
      <c r="D1" s="258"/>
      <c r="E1" s="689" t="s">
        <v>116</v>
      </c>
      <c r="F1" s="690"/>
      <c r="H1" s="689" t="s">
        <v>389</v>
      </c>
      <c r="I1" s="1141"/>
      <c r="J1" s="1142"/>
      <c r="K1" s="258"/>
      <c r="L1" s="1143" t="s">
        <v>388</v>
      </c>
      <c r="M1" s="1143"/>
      <c r="N1" s="1143"/>
      <c r="O1" s="1143"/>
      <c r="P1" s="258"/>
      <c r="Q1" s="258"/>
      <c r="R1" s="258"/>
      <c r="Z1" s="688"/>
      <c r="AR1" s="1144"/>
      <c r="AS1" s="1144"/>
      <c r="AT1" s="1144"/>
      <c r="AV1" s="687"/>
      <c r="AW1" s="687"/>
      <c r="AX1" s="167" t="s">
        <v>387</v>
      </c>
    </row>
    <row r="2" spans="1:50" ht="14.65" customHeight="1" thickBot="1" x14ac:dyDescent="0.2">
      <c r="A2" s="256" t="s">
        <v>118</v>
      </c>
      <c r="L2" s="168" t="s">
        <v>386</v>
      </c>
      <c r="W2" s="168"/>
    </row>
    <row r="3" spans="1:50" ht="14.65" customHeight="1" thickBot="1" x14ac:dyDescent="0.2">
      <c r="A3" s="686"/>
      <c r="B3" s="1071" t="s">
        <v>119</v>
      </c>
      <c r="C3" s="1055"/>
      <c r="D3" s="1055"/>
      <c r="E3" s="1055"/>
      <c r="F3" s="1055"/>
      <c r="G3" s="1055"/>
      <c r="H3" s="1055"/>
      <c r="I3" s="1055"/>
      <c r="J3" s="1055"/>
      <c r="K3" s="1055"/>
      <c r="L3" s="1055"/>
      <c r="M3" s="1055"/>
      <c r="N3" s="1055"/>
      <c r="O3" s="1056"/>
      <c r="P3" s="1158" t="s">
        <v>109</v>
      </c>
      <c r="Q3" s="1116"/>
      <c r="R3" s="1116"/>
      <c r="S3" s="1116"/>
      <c r="T3" s="1116"/>
      <c r="U3" s="1116"/>
      <c r="V3" s="1116"/>
      <c r="W3" s="1116"/>
      <c r="X3" s="1116"/>
      <c r="Y3" s="1116"/>
      <c r="Z3" s="1116"/>
      <c r="AA3" s="1116"/>
      <c r="AB3" s="1116"/>
      <c r="AC3" s="1116"/>
      <c r="AD3" s="1116"/>
      <c r="AE3" s="1116"/>
      <c r="AF3" s="1116"/>
      <c r="AG3" s="1116"/>
      <c r="AH3" s="1116"/>
      <c r="AI3" s="1159"/>
      <c r="AJ3" s="1158" t="s">
        <v>385</v>
      </c>
      <c r="AK3" s="1116"/>
      <c r="AL3" s="1116"/>
      <c r="AM3" s="1116"/>
      <c r="AN3" s="1116"/>
      <c r="AO3" s="1116"/>
      <c r="AP3" s="1116"/>
      <c r="AQ3" s="1116"/>
      <c r="AR3" s="1116"/>
      <c r="AS3" s="1159"/>
      <c r="AT3" s="1138" t="s">
        <v>120</v>
      </c>
    </row>
    <row r="4" spans="1:50" ht="14.65" customHeight="1" x14ac:dyDescent="0.15">
      <c r="A4" s="685"/>
      <c r="B4" s="1166" t="s">
        <v>384</v>
      </c>
      <c r="C4" s="1167"/>
      <c r="D4" s="1167" t="s">
        <v>121</v>
      </c>
      <c r="E4" s="1158" t="s">
        <v>383</v>
      </c>
      <c r="F4" s="1116"/>
      <c r="G4" s="1159"/>
      <c r="H4" s="1160" t="s">
        <v>382</v>
      </c>
      <c r="I4" s="1161"/>
      <c r="J4" s="1161"/>
      <c r="K4" s="1161"/>
      <c r="L4" s="1161"/>
      <c r="M4" s="1161"/>
      <c r="N4" s="1161"/>
      <c r="O4" s="1162"/>
      <c r="P4" s="1160" t="s">
        <v>381</v>
      </c>
      <c r="Q4" s="1161"/>
      <c r="R4" s="1161"/>
      <c r="S4" s="1161"/>
      <c r="T4" s="1161"/>
      <c r="U4" s="1161"/>
      <c r="V4" s="1161"/>
      <c r="W4" s="1161"/>
      <c r="X4" s="1161"/>
      <c r="Y4" s="1162"/>
      <c r="Z4" s="1160" t="s">
        <v>380</v>
      </c>
      <c r="AA4" s="1161"/>
      <c r="AB4" s="1161"/>
      <c r="AC4" s="1161"/>
      <c r="AD4" s="1161"/>
      <c r="AE4" s="1161"/>
      <c r="AF4" s="1161"/>
      <c r="AG4" s="1161"/>
      <c r="AH4" s="1161"/>
      <c r="AI4" s="1162"/>
      <c r="AJ4" s="1160" t="s">
        <v>379</v>
      </c>
      <c r="AK4" s="1161"/>
      <c r="AL4" s="1161"/>
      <c r="AM4" s="1161"/>
      <c r="AN4" s="1161"/>
      <c r="AO4" s="1161"/>
      <c r="AP4" s="1161"/>
      <c r="AQ4" s="1161"/>
      <c r="AR4" s="1161"/>
      <c r="AS4" s="1162"/>
      <c r="AT4" s="1139"/>
    </row>
    <row r="5" spans="1:50" ht="14.65" customHeight="1" x14ac:dyDescent="0.15">
      <c r="A5" s="685"/>
      <c r="B5" s="1166"/>
      <c r="C5" s="1167"/>
      <c r="D5" s="1167"/>
      <c r="E5" s="1168" t="s">
        <v>378</v>
      </c>
      <c r="F5" s="1170" t="s">
        <v>377</v>
      </c>
      <c r="G5" s="1153" t="s">
        <v>376</v>
      </c>
      <c r="H5" s="1155" t="s">
        <v>375</v>
      </c>
      <c r="I5" s="1156"/>
      <c r="J5" s="1151" t="str">
        <f>+E5</f>
        <v>教室等</v>
      </c>
      <c r="K5" s="1152"/>
      <c r="L5" s="1125" t="str">
        <f>+F5</f>
        <v>管理諸室</v>
      </c>
      <c r="M5" s="1126"/>
      <c r="N5" s="1145" t="str">
        <f>+G5</f>
        <v>給食室</v>
      </c>
      <c r="O5" s="1146"/>
      <c r="P5" s="1134" t="s">
        <v>374</v>
      </c>
      <c r="Q5" s="1135"/>
      <c r="R5" s="1147" t="s">
        <v>371</v>
      </c>
      <c r="S5" s="1148"/>
      <c r="T5" s="1151" t="str">
        <f>+E5</f>
        <v>教室等</v>
      </c>
      <c r="U5" s="1152"/>
      <c r="V5" s="1125" t="str">
        <f>+F5</f>
        <v>管理諸室</v>
      </c>
      <c r="W5" s="1126"/>
      <c r="X5" s="1145" t="str">
        <f>+G5</f>
        <v>給食室</v>
      </c>
      <c r="Y5" s="1146"/>
      <c r="Z5" s="1134" t="s">
        <v>373</v>
      </c>
      <c r="AA5" s="1135"/>
      <c r="AB5" s="1147" t="s">
        <v>371</v>
      </c>
      <c r="AC5" s="1148"/>
      <c r="AD5" s="1123" t="str">
        <f>+E5</f>
        <v>教室等</v>
      </c>
      <c r="AE5" s="1124"/>
      <c r="AF5" s="1125" t="str">
        <f>+F5</f>
        <v>管理諸室</v>
      </c>
      <c r="AG5" s="1126"/>
      <c r="AH5" s="1130" t="str">
        <f>+G5</f>
        <v>給食室</v>
      </c>
      <c r="AI5" s="1131"/>
      <c r="AJ5" s="1134" t="s">
        <v>372</v>
      </c>
      <c r="AK5" s="1135"/>
      <c r="AL5" s="1147" t="s">
        <v>371</v>
      </c>
      <c r="AM5" s="1148"/>
      <c r="AN5" s="1123" t="str">
        <f>+E5</f>
        <v>教室等</v>
      </c>
      <c r="AO5" s="1124"/>
      <c r="AP5" s="1125" t="str">
        <f>+F5</f>
        <v>管理諸室</v>
      </c>
      <c r="AQ5" s="1126"/>
      <c r="AR5" s="1130" t="str">
        <f>+G5</f>
        <v>給食室</v>
      </c>
      <c r="AS5" s="1131"/>
      <c r="AT5" s="1139"/>
    </row>
    <row r="6" spans="1:50" ht="14.65" customHeight="1" x14ac:dyDescent="0.15">
      <c r="A6" s="685"/>
      <c r="B6" s="1166"/>
      <c r="C6" s="1167"/>
      <c r="D6" s="1167"/>
      <c r="E6" s="1169"/>
      <c r="F6" s="1171"/>
      <c r="G6" s="1154"/>
      <c r="H6" s="1136"/>
      <c r="I6" s="1157"/>
      <c r="J6" s="1132" t="s">
        <v>370</v>
      </c>
      <c r="K6" s="1132"/>
      <c r="L6" s="1129" t="s">
        <v>370</v>
      </c>
      <c r="M6" s="1129"/>
      <c r="N6" s="1127" t="s">
        <v>370</v>
      </c>
      <c r="O6" s="1128"/>
      <c r="P6" s="1136"/>
      <c r="Q6" s="1137"/>
      <c r="R6" s="1149"/>
      <c r="S6" s="1150"/>
      <c r="T6" s="1133" t="s">
        <v>370</v>
      </c>
      <c r="U6" s="1132"/>
      <c r="V6" s="1129" t="s">
        <v>370</v>
      </c>
      <c r="W6" s="1129"/>
      <c r="X6" s="1127" t="s">
        <v>370</v>
      </c>
      <c r="Y6" s="1128"/>
      <c r="Z6" s="1136"/>
      <c r="AA6" s="1137"/>
      <c r="AB6" s="1149"/>
      <c r="AC6" s="1150"/>
      <c r="AD6" s="1133" t="s">
        <v>370</v>
      </c>
      <c r="AE6" s="1132"/>
      <c r="AF6" s="1129" t="s">
        <v>370</v>
      </c>
      <c r="AG6" s="1129"/>
      <c r="AH6" s="1127" t="s">
        <v>370</v>
      </c>
      <c r="AI6" s="1128"/>
      <c r="AJ6" s="1136"/>
      <c r="AK6" s="1137"/>
      <c r="AL6" s="1149"/>
      <c r="AM6" s="1150"/>
      <c r="AN6" s="1133" t="s">
        <v>370</v>
      </c>
      <c r="AO6" s="1132"/>
      <c r="AP6" s="1129" t="s">
        <v>370</v>
      </c>
      <c r="AQ6" s="1129"/>
      <c r="AR6" s="1127" t="s">
        <v>370</v>
      </c>
      <c r="AS6" s="1128"/>
      <c r="AT6" s="1139"/>
    </row>
    <row r="7" spans="1:50" ht="14.65" customHeight="1" thickBot="1" x14ac:dyDescent="0.2">
      <c r="A7" s="684"/>
      <c r="B7" s="682" t="s">
        <v>122</v>
      </c>
      <c r="C7" s="652" t="s">
        <v>123</v>
      </c>
      <c r="D7" s="652" t="s">
        <v>124</v>
      </c>
      <c r="E7" s="454" t="s">
        <v>369</v>
      </c>
      <c r="F7" s="683" t="s">
        <v>368</v>
      </c>
      <c r="G7" s="449" t="s">
        <v>367</v>
      </c>
      <c r="H7" s="682" t="s">
        <v>122</v>
      </c>
      <c r="I7" s="681" t="s">
        <v>123</v>
      </c>
      <c r="J7" s="680" t="s">
        <v>122</v>
      </c>
      <c r="K7" s="673" t="s">
        <v>123</v>
      </c>
      <c r="L7" s="672" t="s">
        <v>122</v>
      </c>
      <c r="M7" s="672" t="s">
        <v>123</v>
      </c>
      <c r="N7" s="671" t="s">
        <v>122</v>
      </c>
      <c r="O7" s="670" t="s">
        <v>123</v>
      </c>
      <c r="P7" s="677" t="s">
        <v>122</v>
      </c>
      <c r="Q7" s="676" t="s">
        <v>123</v>
      </c>
      <c r="R7" s="676" t="s">
        <v>122</v>
      </c>
      <c r="S7" s="675" t="s">
        <v>123</v>
      </c>
      <c r="T7" s="674" t="s">
        <v>122</v>
      </c>
      <c r="U7" s="673" t="s">
        <v>123</v>
      </c>
      <c r="V7" s="672" t="s">
        <v>122</v>
      </c>
      <c r="W7" s="672" t="s">
        <v>123</v>
      </c>
      <c r="X7" s="671" t="s">
        <v>122</v>
      </c>
      <c r="Y7" s="670" t="s">
        <v>123</v>
      </c>
      <c r="Z7" s="677" t="s">
        <v>122</v>
      </c>
      <c r="AA7" s="676" t="s">
        <v>123</v>
      </c>
      <c r="AB7" s="676" t="s">
        <v>122</v>
      </c>
      <c r="AC7" s="679" t="s">
        <v>123</v>
      </c>
      <c r="AD7" s="674" t="s">
        <v>122</v>
      </c>
      <c r="AE7" s="673" t="s">
        <v>123</v>
      </c>
      <c r="AF7" s="672" t="s">
        <v>122</v>
      </c>
      <c r="AG7" s="672" t="s">
        <v>123</v>
      </c>
      <c r="AH7" s="671" t="s">
        <v>122</v>
      </c>
      <c r="AI7" s="678" t="s">
        <v>123</v>
      </c>
      <c r="AJ7" s="677" t="s">
        <v>122</v>
      </c>
      <c r="AK7" s="676" t="s">
        <v>123</v>
      </c>
      <c r="AL7" s="676" t="s">
        <v>122</v>
      </c>
      <c r="AM7" s="675" t="s">
        <v>123</v>
      </c>
      <c r="AN7" s="674" t="s">
        <v>122</v>
      </c>
      <c r="AO7" s="673" t="s">
        <v>123</v>
      </c>
      <c r="AP7" s="672" t="s">
        <v>122</v>
      </c>
      <c r="AQ7" s="672" t="s">
        <v>123</v>
      </c>
      <c r="AR7" s="671" t="s">
        <v>122</v>
      </c>
      <c r="AS7" s="670" t="s">
        <v>123</v>
      </c>
      <c r="AT7" s="1140"/>
    </row>
    <row r="8" spans="1:50" ht="14.65" customHeight="1" thickTop="1" x14ac:dyDescent="0.15">
      <c r="A8" s="669" t="s">
        <v>126</v>
      </c>
      <c r="B8" s="547"/>
      <c r="C8" s="546"/>
      <c r="D8" s="546"/>
      <c r="E8" s="547"/>
      <c r="F8" s="546"/>
      <c r="G8" s="558"/>
      <c r="H8" s="547"/>
      <c r="I8" s="558"/>
      <c r="J8" s="636"/>
      <c r="K8" s="636"/>
      <c r="L8" s="636"/>
      <c r="M8" s="636"/>
      <c r="N8" s="636"/>
      <c r="O8" s="560"/>
      <c r="P8" s="547"/>
      <c r="Q8" s="546"/>
      <c r="R8" s="546"/>
      <c r="S8" s="546"/>
      <c r="T8" s="668"/>
      <c r="U8" s="636"/>
      <c r="V8" s="636"/>
      <c r="W8" s="636"/>
      <c r="X8" s="636"/>
      <c r="Y8" s="560"/>
      <c r="Z8" s="547"/>
      <c r="AA8" s="546"/>
      <c r="AB8" s="546"/>
      <c r="AC8" s="546"/>
      <c r="AD8" s="668"/>
      <c r="AE8" s="636"/>
      <c r="AF8" s="636"/>
      <c r="AG8" s="636"/>
      <c r="AH8" s="636"/>
      <c r="AI8" s="560"/>
      <c r="AJ8" s="547"/>
      <c r="AK8" s="546"/>
      <c r="AL8" s="546"/>
      <c r="AM8" s="546"/>
      <c r="AN8" s="668"/>
      <c r="AO8" s="636"/>
      <c r="AP8" s="636"/>
      <c r="AQ8" s="636"/>
      <c r="AR8" s="636"/>
      <c r="AS8" s="560"/>
      <c r="AT8" s="542"/>
    </row>
    <row r="9" spans="1:50" ht="14.65" customHeight="1" x14ac:dyDescent="0.15">
      <c r="A9" s="521"/>
      <c r="B9" s="599"/>
      <c r="C9" s="598"/>
      <c r="D9" s="520"/>
      <c r="E9" s="667"/>
      <c r="F9" s="666"/>
      <c r="G9" s="665">
        <f>IF(D9&lt;1,0,100-E9-F9-#REF!)</f>
        <v>0</v>
      </c>
      <c r="H9" s="596">
        <f t="shared" ref="H9:H18" si="0">+B9*D9</f>
        <v>0</v>
      </c>
      <c r="I9" s="595">
        <f t="shared" ref="I9:I18" si="1">+C9*D9</f>
        <v>0</v>
      </c>
      <c r="J9" s="635">
        <f t="shared" ref="J9:J18" si="2">+H9*$E9/100</f>
        <v>0</v>
      </c>
      <c r="K9" s="635">
        <f t="shared" ref="K9:K18" si="3">+I9*$E9/100</f>
        <v>0</v>
      </c>
      <c r="L9" s="625">
        <f t="shared" ref="L9:L18" si="4">+H9*$F9/100</f>
        <v>0</v>
      </c>
      <c r="M9" s="625">
        <f t="shared" ref="M9:M18" si="5">+I9*$F9/100</f>
        <v>0</v>
      </c>
      <c r="N9" s="594">
        <f t="shared" ref="N9:N18" si="6">+H9*$G9/100</f>
        <v>0</v>
      </c>
      <c r="O9" s="593">
        <f t="shared" ref="O9:O18" si="7">+I9*$G9/100</f>
        <v>0</v>
      </c>
      <c r="P9" s="664"/>
      <c r="Q9" s="663"/>
      <c r="R9" s="662">
        <f t="shared" ref="R9:R18" si="8">+P9*$D9</f>
        <v>0</v>
      </c>
      <c r="S9" s="661">
        <f t="shared" ref="S9:S18" si="9">+Q9*$D9</f>
        <v>0</v>
      </c>
      <c r="T9" s="660">
        <f t="shared" ref="T9:T18" si="10">+R9*$E9/100</f>
        <v>0</v>
      </c>
      <c r="U9" s="660">
        <f t="shared" ref="U9:U18" si="11">+S9*$E9/100</f>
        <v>0</v>
      </c>
      <c r="V9" s="659">
        <f t="shared" ref="V9:V18" si="12">+R9*$F9/100</f>
        <v>0</v>
      </c>
      <c r="W9" s="659">
        <f t="shared" ref="W9:W18" si="13">+S9*$F9/100</f>
        <v>0</v>
      </c>
      <c r="X9" s="658">
        <f t="shared" ref="X9:X18" si="14">+R9*$G9/100</f>
        <v>0</v>
      </c>
      <c r="Y9" s="657">
        <f t="shared" ref="Y9:Y18" si="15">+S9*$G9/100</f>
        <v>0</v>
      </c>
      <c r="Z9" s="592"/>
      <c r="AA9" s="656"/>
      <c r="AB9" s="509">
        <f t="shared" ref="AB9:AB18" si="16">+Z9*$D9</f>
        <v>0</v>
      </c>
      <c r="AC9" s="508">
        <f t="shared" ref="AC9:AC18" si="17">+AA9*$D9</f>
        <v>0</v>
      </c>
      <c r="AD9" s="537">
        <f t="shared" ref="AD9:AD18" si="18">+AB9*$E9/100</f>
        <v>0</v>
      </c>
      <c r="AE9" s="537">
        <f t="shared" ref="AE9:AE18" si="19">+AC9*$E9/100</f>
        <v>0</v>
      </c>
      <c r="AF9" s="506">
        <f t="shared" ref="AF9:AF18" si="20">+AB9*$F9/100</f>
        <v>0</v>
      </c>
      <c r="AG9" s="506">
        <f t="shared" ref="AG9:AG18" si="21">+AC9*$F9/100</f>
        <v>0</v>
      </c>
      <c r="AH9" s="589">
        <f t="shared" ref="AH9:AH18" si="22">+AB9*$G9/100</f>
        <v>0</v>
      </c>
      <c r="AI9" s="588">
        <f t="shared" ref="AI9:AI18" si="23">+AC9*$G9/100</f>
        <v>0</v>
      </c>
      <c r="AJ9" s="599"/>
      <c r="AK9" s="655"/>
      <c r="AL9" s="654">
        <f t="shared" ref="AL9:AL18" si="24">+AJ9*$D9</f>
        <v>0</v>
      </c>
      <c r="AM9" s="595">
        <f t="shared" ref="AM9:AM18" si="25">+AK9*$D9</f>
        <v>0</v>
      </c>
      <c r="AN9" s="635">
        <f t="shared" ref="AN9:AN18" si="26">+AL9*$E9/100</f>
        <v>0</v>
      </c>
      <c r="AO9" s="635">
        <f t="shared" ref="AO9:AO18" si="27">+AM9*$E9/100</f>
        <v>0</v>
      </c>
      <c r="AP9" s="625">
        <f t="shared" ref="AP9:AP18" si="28">+AL9*$F9/100</f>
        <v>0</v>
      </c>
      <c r="AQ9" s="625">
        <f t="shared" ref="AQ9:AQ18" si="29">+AM9*$F9/100</f>
        <v>0</v>
      </c>
      <c r="AR9" s="594">
        <f t="shared" ref="AR9:AR18" si="30">+AL9*$G9/100</f>
        <v>0</v>
      </c>
      <c r="AS9" s="593">
        <f t="shared" ref="AS9:AS18" si="31">+AM9*$G9/100</f>
        <v>0</v>
      </c>
      <c r="AT9" s="522"/>
    </row>
    <row r="10" spans="1:50" ht="14.65" customHeight="1" x14ac:dyDescent="0.15">
      <c r="A10" s="521"/>
      <c r="B10" s="599"/>
      <c r="C10" s="598"/>
      <c r="D10" s="520"/>
      <c r="E10" s="667"/>
      <c r="F10" s="666"/>
      <c r="G10" s="665">
        <f>IF(D10&lt;1,0,100-E10-F10-#REF!)</f>
        <v>0</v>
      </c>
      <c r="H10" s="596">
        <f t="shared" si="0"/>
        <v>0</v>
      </c>
      <c r="I10" s="595">
        <f t="shared" si="1"/>
        <v>0</v>
      </c>
      <c r="J10" s="635">
        <f t="shared" si="2"/>
        <v>0</v>
      </c>
      <c r="K10" s="635">
        <f t="shared" si="3"/>
        <v>0</v>
      </c>
      <c r="L10" s="625">
        <f t="shared" si="4"/>
        <v>0</v>
      </c>
      <c r="M10" s="625">
        <f t="shared" si="5"/>
        <v>0</v>
      </c>
      <c r="N10" s="594">
        <f t="shared" si="6"/>
        <v>0</v>
      </c>
      <c r="O10" s="593">
        <f t="shared" si="7"/>
        <v>0</v>
      </c>
      <c r="P10" s="664"/>
      <c r="Q10" s="663"/>
      <c r="R10" s="662">
        <f t="shared" si="8"/>
        <v>0</v>
      </c>
      <c r="S10" s="661">
        <f t="shared" si="9"/>
        <v>0</v>
      </c>
      <c r="T10" s="660">
        <f t="shared" si="10"/>
        <v>0</v>
      </c>
      <c r="U10" s="660">
        <f t="shared" si="11"/>
        <v>0</v>
      </c>
      <c r="V10" s="659">
        <f t="shared" si="12"/>
        <v>0</v>
      </c>
      <c r="W10" s="659">
        <f t="shared" si="13"/>
        <v>0</v>
      </c>
      <c r="X10" s="658">
        <f t="shared" si="14"/>
        <v>0</v>
      </c>
      <c r="Y10" s="657">
        <f t="shared" si="15"/>
        <v>0</v>
      </c>
      <c r="Z10" s="592"/>
      <c r="AA10" s="656"/>
      <c r="AB10" s="509">
        <f t="shared" si="16"/>
        <v>0</v>
      </c>
      <c r="AC10" s="508">
        <f t="shared" si="17"/>
        <v>0</v>
      </c>
      <c r="AD10" s="537">
        <f t="shared" si="18"/>
        <v>0</v>
      </c>
      <c r="AE10" s="537">
        <f t="shared" si="19"/>
        <v>0</v>
      </c>
      <c r="AF10" s="506">
        <f t="shared" si="20"/>
        <v>0</v>
      </c>
      <c r="AG10" s="506">
        <f t="shared" si="21"/>
        <v>0</v>
      </c>
      <c r="AH10" s="589">
        <f t="shared" si="22"/>
        <v>0</v>
      </c>
      <c r="AI10" s="588">
        <f t="shared" si="23"/>
        <v>0</v>
      </c>
      <c r="AJ10" s="599"/>
      <c r="AK10" s="655"/>
      <c r="AL10" s="654">
        <f t="shared" si="24"/>
        <v>0</v>
      </c>
      <c r="AM10" s="595">
        <f t="shared" si="25"/>
        <v>0</v>
      </c>
      <c r="AN10" s="635">
        <f t="shared" si="26"/>
        <v>0</v>
      </c>
      <c r="AO10" s="635">
        <f t="shared" si="27"/>
        <v>0</v>
      </c>
      <c r="AP10" s="625">
        <f t="shared" si="28"/>
        <v>0</v>
      </c>
      <c r="AQ10" s="625">
        <f t="shared" si="29"/>
        <v>0</v>
      </c>
      <c r="AR10" s="594">
        <f t="shared" si="30"/>
        <v>0</v>
      </c>
      <c r="AS10" s="593">
        <f t="shared" si="31"/>
        <v>0</v>
      </c>
      <c r="AT10" s="522"/>
    </row>
    <row r="11" spans="1:50" ht="14.65" customHeight="1" x14ac:dyDescent="0.15">
      <c r="A11" s="521"/>
      <c r="B11" s="599"/>
      <c r="C11" s="598"/>
      <c r="D11" s="520"/>
      <c r="E11" s="667"/>
      <c r="F11" s="666"/>
      <c r="G11" s="665">
        <f>IF(D11&lt;1,0,100-E11-F11-#REF!)</f>
        <v>0</v>
      </c>
      <c r="H11" s="596">
        <f t="shared" si="0"/>
        <v>0</v>
      </c>
      <c r="I11" s="595">
        <f t="shared" si="1"/>
        <v>0</v>
      </c>
      <c r="J11" s="635">
        <f t="shared" si="2"/>
        <v>0</v>
      </c>
      <c r="K11" s="635">
        <f t="shared" si="3"/>
        <v>0</v>
      </c>
      <c r="L11" s="625">
        <f t="shared" si="4"/>
        <v>0</v>
      </c>
      <c r="M11" s="625">
        <f t="shared" si="5"/>
        <v>0</v>
      </c>
      <c r="N11" s="594">
        <f t="shared" si="6"/>
        <v>0</v>
      </c>
      <c r="O11" s="593">
        <f t="shared" si="7"/>
        <v>0</v>
      </c>
      <c r="P11" s="664"/>
      <c r="Q11" s="663"/>
      <c r="R11" s="662">
        <f t="shared" si="8"/>
        <v>0</v>
      </c>
      <c r="S11" s="661">
        <f t="shared" si="9"/>
        <v>0</v>
      </c>
      <c r="T11" s="660">
        <f t="shared" si="10"/>
        <v>0</v>
      </c>
      <c r="U11" s="660">
        <f t="shared" si="11"/>
        <v>0</v>
      </c>
      <c r="V11" s="659">
        <f t="shared" si="12"/>
        <v>0</v>
      </c>
      <c r="W11" s="659">
        <f t="shared" si="13"/>
        <v>0</v>
      </c>
      <c r="X11" s="658">
        <f t="shared" si="14"/>
        <v>0</v>
      </c>
      <c r="Y11" s="657">
        <f t="shared" si="15"/>
        <v>0</v>
      </c>
      <c r="Z11" s="592"/>
      <c r="AA11" s="656"/>
      <c r="AB11" s="509">
        <f t="shared" si="16"/>
        <v>0</v>
      </c>
      <c r="AC11" s="508">
        <f t="shared" si="17"/>
        <v>0</v>
      </c>
      <c r="AD11" s="537">
        <f t="shared" si="18"/>
        <v>0</v>
      </c>
      <c r="AE11" s="537">
        <f t="shared" si="19"/>
        <v>0</v>
      </c>
      <c r="AF11" s="506">
        <f t="shared" si="20"/>
        <v>0</v>
      </c>
      <c r="AG11" s="506">
        <f t="shared" si="21"/>
        <v>0</v>
      </c>
      <c r="AH11" s="589">
        <f t="shared" si="22"/>
        <v>0</v>
      </c>
      <c r="AI11" s="588">
        <f t="shared" si="23"/>
        <v>0</v>
      </c>
      <c r="AJ11" s="599"/>
      <c r="AK11" s="655"/>
      <c r="AL11" s="654">
        <f t="shared" si="24"/>
        <v>0</v>
      </c>
      <c r="AM11" s="595">
        <f t="shared" si="25"/>
        <v>0</v>
      </c>
      <c r="AN11" s="635">
        <f t="shared" si="26"/>
        <v>0</v>
      </c>
      <c r="AO11" s="635">
        <f t="shared" si="27"/>
        <v>0</v>
      </c>
      <c r="AP11" s="625">
        <f t="shared" si="28"/>
        <v>0</v>
      </c>
      <c r="AQ11" s="625">
        <f t="shared" si="29"/>
        <v>0</v>
      </c>
      <c r="AR11" s="594">
        <f t="shared" si="30"/>
        <v>0</v>
      </c>
      <c r="AS11" s="593">
        <f t="shared" si="31"/>
        <v>0</v>
      </c>
      <c r="AT11" s="522"/>
    </row>
    <row r="12" spans="1:50" ht="14.65" customHeight="1" x14ac:dyDescent="0.15">
      <c r="A12" s="521"/>
      <c r="B12" s="599"/>
      <c r="C12" s="598"/>
      <c r="D12" s="520"/>
      <c r="E12" s="667"/>
      <c r="F12" s="666"/>
      <c r="G12" s="665">
        <f>IF(D12&lt;1,0,100-E12-F12-#REF!)</f>
        <v>0</v>
      </c>
      <c r="H12" s="596">
        <f t="shared" si="0"/>
        <v>0</v>
      </c>
      <c r="I12" s="595">
        <f t="shared" si="1"/>
        <v>0</v>
      </c>
      <c r="J12" s="635">
        <f t="shared" si="2"/>
        <v>0</v>
      </c>
      <c r="K12" s="635">
        <f t="shared" si="3"/>
        <v>0</v>
      </c>
      <c r="L12" s="625">
        <f t="shared" si="4"/>
        <v>0</v>
      </c>
      <c r="M12" s="625">
        <f t="shared" si="5"/>
        <v>0</v>
      </c>
      <c r="N12" s="594">
        <f t="shared" si="6"/>
        <v>0</v>
      </c>
      <c r="O12" s="593">
        <f t="shared" si="7"/>
        <v>0</v>
      </c>
      <c r="P12" s="664"/>
      <c r="Q12" s="663"/>
      <c r="R12" s="662">
        <f t="shared" si="8"/>
        <v>0</v>
      </c>
      <c r="S12" s="661">
        <f t="shared" si="9"/>
        <v>0</v>
      </c>
      <c r="T12" s="660">
        <f t="shared" si="10"/>
        <v>0</v>
      </c>
      <c r="U12" s="660">
        <f t="shared" si="11"/>
        <v>0</v>
      </c>
      <c r="V12" s="659">
        <f t="shared" si="12"/>
        <v>0</v>
      </c>
      <c r="W12" s="659">
        <f t="shared" si="13"/>
        <v>0</v>
      </c>
      <c r="X12" s="658">
        <f t="shared" si="14"/>
        <v>0</v>
      </c>
      <c r="Y12" s="657">
        <f t="shared" si="15"/>
        <v>0</v>
      </c>
      <c r="Z12" s="592"/>
      <c r="AA12" s="656"/>
      <c r="AB12" s="509">
        <f t="shared" si="16"/>
        <v>0</v>
      </c>
      <c r="AC12" s="508">
        <f t="shared" si="17"/>
        <v>0</v>
      </c>
      <c r="AD12" s="537">
        <f t="shared" si="18"/>
        <v>0</v>
      </c>
      <c r="AE12" s="537">
        <f t="shared" si="19"/>
        <v>0</v>
      </c>
      <c r="AF12" s="506">
        <f t="shared" si="20"/>
        <v>0</v>
      </c>
      <c r="AG12" s="506">
        <f t="shared" si="21"/>
        <v>0</v>
      </c>
      <c r="AH12" s="589">
        <f t="shared" si="22"/>
        <v>0</v>
      </c>
      <c r="AI12" s="588">
        <f t="shared" si="23"/>
        <v>0</v>
      </c>
      <c r="AJ12" s="599"/>
      <c r="AK12" s="655"/>
      <c r="AL12" s="654">
        <f t="shared" si="24"/>
        <v>0</v>
      </c>
      <c r="AM12" s="595">
        <f t="shared" si="25"/>
        <v>0</v>
      </c>
      <c r="AN12" s="635">
        <f t="shared" si="26"/>
        <v>0</v>
      </c>
      <c r="AO12" s="635">
        <f t="shared" si="27"/>
        <v>0</v>
      </c>
      <c r="AP12" s="625">
        <f t="shared" si="28"/>
        <v>0</v>
      </c>
      <c r="AQ12" s="625">
        <f t="shared" si="29"/>
        <v>0</v>
      </c>
      <c r="AR12" s="594">
        <f t="shared" si="30"/>
        <v>0</v>
      </c>
      <c r="AS12" s="593">
        <f t="shared" si="31"/>
        <v>0</v>
      </c>
      <c r="AT12" s="522"/>
    </row>
    <row r="13" spans="1:50" ht="14.65" customHeight="1" x14ac:dyDescent="0.15">
      <c r="A13" s="521"/>
      <c r="B13" s="599"/>
      <c r="C13" s="598"/>
      <c r="D13" s="520"/>
      <c r="E13" s="667"/>
      <c r="F13" s="666"/>
      <c r="G13" s="665">
        <f>IF(D13&lt;1,0,100-E13-F13-#REF!)</f>
        <v>0</v>
      </c>
      <c r="H13" s="596">
        <f t="shared" si="0"/>
        <v>0</v>
      </c>
      <c r="I13" s="595">
        <f t="shared" si="1"/>
        <v>0</v>
      </c>
      <c r="J13" s="635">
        <f t="shared" si="2"/>
        <v>0</v>
      </c>
      <c r="K13" s="635">
        <f t="shared" si="3"/>
        <v>0</v>
      </c>
      <c r="L13" s="625">
        <f t="shared" si="4"/>
        <v>0</v>
      </c>
      <c r="M13" s="625">
        <f t="shared" si="5"/>
        <v>0</v>
      </c>
      <c r="N13" s="594">
        <f t="shared" si="6"/>
        <v>0</v>
      </c>
      <c r="O13" s="593">
        <f t="shared" si="7"/>
        <v>0</v>
      </c>
      <c r="P13" s="664"/>
      <c r="Q13" s="663"/>
      <c r="R13" s="662">
        <f t="shared" si="8"/>
        <v>0</v>
      </c>
      <c r="S13" s="661">
        <f t="shared" si="9"/>
        <v>0</v>
      </c>
      <c r="T13" s="660">
        <f t="shared" si="10"/>
        <v>0</v>
      </c>
      <c r="U13" s="660">
        <f t="shared" si="11"/>
        <v>0</v>
      </c>
      <c r="V13" s="659">
        <f t="shared" si="12"/>
        <v>0</v>
      </c>
      <c r="W13" s="659">
        <f t="shared" si="13"/>
        <v>0</v>
      </c>
      <c r="X13" s="658">
        <f t="shared" si="14"/>
        <v>0</v>
      </c>
      <c r="Y13" s="657">
        <f t="shared" si="15"/>
        <v>0</v>
      </c>
      <c r="Z13" s="592"/>
      <c r="AA13" s="656"/>
      <c r="AB13" s="509">
        <f t="shared" si="16"/>
        <v>0</v>
      </c>
      <c r="AC13" s="508">
        <f t="shared" si="17"/>
        <v>0</v>
      </c>
      <c r="AD13" s="537">
        <f t="shared" si="18"/>
        <v>0</v>
      </c>
      <c r="AE13" s="537">
        <f t="shared" si="19"/>
        <v>0</v>
      </c>
      <c r="AF13" s="506">
        <f t="shared" si="20"/>
        <v>0</v>
      </c>
      <c r="AG13" s="506">
        <f t="shared" si="21"/>
        <v>0</v>
      </c>
      <c r="AH13" s="589">
        <f t="shared" si="22"/>
        <v>0</v>
      </c>
      <c r="AI13" s="588">
        <f t="shared" si="23"/>
        <v>0</v>
      </c>
      <c r="AJ13" s="599"/>
      <c r="AK13" s="655"/>
      <c r="AL13" s="654">
        <f t="shared" si="24"/>
        <v>0</v>
      </c>
      <c r="AM13" s="595">
        <f t="shared" si="25"/>
        <v>0</v>
      </c>
      <c r="AN13" s="635">
        <f t="shared" si="26"/>
        <v>0</v>
      </c>
      <c r="AO13" s="635">
        <f t="shared" si="27"/>
        <v>0</v>
      </c>
      <c r="AP13" s="625">
        <f t="shared" si="28"/>
        <v>0</v>
      </c>
      <c r="AQ13" s="625">
        <f t="shared" si="29"/>
        <v>0</v>
      </c>
      <c r="AR13" s="594">
        <f t="shared" si="30"/>
        <v>0</v>
      </c>
      <c r="AS13" s="593">
        <f t="shared" si="31"/>
        <v>0</v>
      </c>
      <c r="AT13" s="522"/>
    </row>
    <row r="14" spans="1:50" ht="14.65" customHeight="1" x14ac:dyDescent="0.15">
      <c r="A14" s="521"/>
      <c r="B14" s="599"/>
      <c r="C14" s="598"/>
      <c r="D14" s="520"/>
      <c r="E14" s="667"/>
      <c r="F14" s="666"/>
      <c r="G14" s="665">
        <f>IF(D14&lt;1,0,100-E14-F14-#REF!)</f>
        <v>0</v>
      </c>
      <c r="H14" s="596">
        <f t="shared" si="0"/>
        <v>0</v>
      </c>
      <c r="I14" s="595">
        <f t="shared" si="1"/>
        <v>0</v>
      </c>
      <c r="J14" s="635">
        <f t="shared" si="2"/>
        <v>0</v>
      </c>
      <c r="K14" s="635">
        <f t="shared" si="3"/>
        <v>0</v>
      </c>
      <c r="L14" s="625">
        <f t="shared" si="4"/>
        <v>0</v>
      </c>
      <c r="M14" s="625">
        <f t="shared" si="5"/>
        <v>0</v>
      </c>
      <c r="N14" s="594">
        <f t="shared" si="6"/>
        <v>0</v>
      </c>
      <c r="O14" s="593">
        <f t="shared" si="7"/>
        <v>0</v>
      </c>
      <c r="P14" s="664"/>
      <c r="Q14" s="663"/>
      <c r="R14" s="662">
        <f t="shared" si="8"/>
        <v>0</v>
      </c>
      <c r="S14" s="661">
        <f t="shared" si="9"/>
        <v>0</v>
      </c>
      <c r="T14" s="660">
        <f t="shared" si="10"/>
        <v>0</v>
      </c>
      <c r="U14" s="660">
        <f t="shared" si="11"/>
        <v>0</v>
      </c>
      <c r="V14" s="659">
        <f t="shared" si="12"/>
        <v>0</v>
      </c>
      <c r="W14" s="659">
        <f t="shared" si="13"/>
        <v>0</v>
      </c>
      <c r="X14" s="658">
        <f t="shared" si="14"/>
        <v>0</v>
      </c>
      <c r="Y14" s="657">
        <f t="shared" si="15"/>
        <v>0</v>
      </c>
      <c r="Z14" s="592"/>
      <c r="AA14" s="656"/>
      <c r="AB14" s="509">
        <f t="shared" si="16"/>
        <v>0</v>
      </c>
      <c r="AC14" s="508">
        <f t="shared" si="17"/>
        <v>0</v>
      </c>
      <c r="AD14" s="537">
        <f t="shared" si="18"/>
        <v>0</v>
      </c>
      <c r="AE14" s="537">
        <f t="shared" si="19"/>
        <v>0</v>
      </c>
      <c r="AF14" s="506">
        <f t="shared" si="20"/>
        <v>0</v>
      </c>
      <c r="AG14" s="506">
        <f t="shared" si="21"/>
        <v>0</v>
      </c>
      <c r="AH14" s="589">
        <f t="shared" si="22"/>
        <v>0</v>
      </c>
      <c r="AI14" s="588">
        <f t="shared" si="23"/>
        <v>0</v>
      </c>
      <c r="AJ14" s="599"/>
      <c r="AK14" s="655"/>
      <c r="AL14" s="654">
        <f t="shared" si="24"/>
        <v>0</v>
      </c>
      <c r="AM14" s="595">
        <f t="shared" si="25"/>
        <v>0</v>
      </c>
      <c r="AN14" s="635">
        <f t="shared" si="26"/>
        <v>0</v>
      </c>
      <c r="AO14" s="635">
        <f t="shared" si="27"/>
        <v>0</v>
      </c>
      <c r="AP14" s="625">
        <f t="shared" si="28"/>
        <v>0</v>
      </c>
      <c r="AQ14" s="625">
        <f t="shared" si="29"/>
        <v>0</v>
      </c>
      <c r="AR14" s="594">
        <f t="shared" si="30"/>
        <v>0</v>
      </c>
      <c r="AS14" s="593">
        <f t="shared" si="31"/>
        <v>0</v>
      </c>
      <c r="AT14" s="522"/>
    </row>
    <row r="15" spans="1:50" ht="14.65" customHeight="1" x14ac:dyDescent="0.15">
      <c r="A15" s="521"/>
      <c r="B15" s="599"/>
      <c r="C15" s="598"/>
      <c r="D15" s="520"/>
      <c r="E15" s="667"/>
      <c r="F15" s="666"/>
      <c r="G15" s="665">
        <f>IF(D15&lt;1,0,100-E15-F15-#REF!)</f>
        <v>0</v>
      </c>
      <c r="H15" s="596">
        <f t="shared" si="0"/>
        <v>0</v>
      </c>
      <c r="I15" s="595">
        <f t="shared" si="1"/>
        <v>0</v>
      </c>
      <c r="J15" s="635">
        <f t="shared" si="2"/>
        <v>0</v>
      </c>
      <c r="K15" s="635">
        <f t="shared" si="3"/>
        <v>0</v>
      </c>
      <c r="L15" s="625">
        <f t="shared" si="4"/>
        <v>0</v>
      </c>
      <c r="M15" s="625">
        <f t="shared" si="5"/>
        <v>0</v>
      </c>
      <c r="N15" s="594">
        <f t="shared" si="6"/>
        <v>0</v>
      </c>
      <c r="O15" s="593">
        <f t="shared" si="7"/>
        <v>0</v>
      </c>
      <c r="P15" s="664"/>
      <c r="Q15" s="663"/>
      <c r="R15" s="662">
        <f t="shared" si="8"/>
        <v>0</v>
      </c>
      <c r="S15" s="661">
        <f t="shared" si="9"/>
        <v>0</v>
      </c>
      <c r="T15" s="660">
        <f t="shared" si="10"/>
        <v>0</v>
      </c>
      <c r="U15" s="660">
        <f t="shared" si="11"/>
        <v>0</v>
      </c>
      <c r="V15" s="659">
        <f t="shared" si="12"/>
        <v>0</v>
      </c>
      <c r="W15" s="659">
        <f t="shared" si="13"/>
        <v>0</v>
      </c>
      <c r="X15" s="658">
        <f t="shared" si="14"/>
        <v>0</v>
      </c>
      <c r="Y15" s="657">
        <f t="shared" si="15"/>
        <v>0</v>
      </c>
      <c r="Z15" s="592"/>
      <c r="AA15" s="656"/>
      <c r="AB15" s="509">
        <f t="shared" si="16"/>
        <v>0</v>
      </c>
      <c r="AC15" s="508">
        <f t="shared" si="17"/>
        <v>0</v>
      </c>
      <c r="AD15" s="537">
        <f t="shared" si="18"/>
        <v>0</v>
      </c>
      <c r="AE15" s="537">
        <f t="shared" si="19"/>
        <v>0</v>
      </c>
      <c r="AF15" s="506">
        <f t="shared" si="20"/>
        <v>0</v>
      </c>
      <c r="AG15" s="506">
        <f t="shared" si="21"/>
        <v>0</v>
      </c>
      <c r="AH15" s="589">
        <f t="shared" si="22"/>
        <v>0</v>
      </c>
      <c r="AI15" s="588">
        <f t="shared" si="23"/>
        <v>0</v>
      </c>
      <c r="AJ15" s="599"/>
      <c r="AK15" s="655"/>
      <c r="AL15" s="654">
        <f t="shared" si="24"/>
        <v>0</v>
      </c>
      <c r="AM15" s="595">
        <f t="shared" si="25"/>
        <v>0</v>
      </c>
      <c r="AN15" s="635">
        <f t="shared" si="26"/>
        <v>0</v>
      </c>
      <c r="AO15" s="635">
        <f t="shared" si="27"/>
        <v>0</v>
      </c>
      <c r="AP15" s="625">
        <f t="shared" si="28"/>
        <v>0</v>
      </c>
      <c r="AQ15" s="625">
        <f t="shared" si="29"/>
        <v>0</v>
      </c>
      <c r="AR15" s="594">
        <f t="shared" si="30"/>
        <v>0</v>
      </c>
      <c r="AS15" s="593">
        <f t="shared" si="31"/>
        <v>0</v>
      </c>
      <c r="AT15" s="638"/>
    </row>
    <row r="16" spans="1:50" ht="14.65" customHeight="1" x14ac:dyDescent="0.15">
      <c r="A16" s="521"/>
      <c r="B16" s="599"/>
      <c r="C16" s="598"/>
      <c r="D16" s="520"/>
      <c r="E16" s="667"/>
      <c r="F16" s="666"/>
      <c r="G16" s="665">
        <f>IF(D16&lt;1,0,100-E16-F16-#REF!)</f>
        <v>0</v>
      </c>
      <c r="H16" s="596">
        <f t="shared" si="0"/>
        <v>0</v>
      </c>
      <c r="I16" s="595">
        <f t="shared" si="1"/>
        <v>0</v>
      </c>
      <c r="J16" s="635">
        <f t="shared" si="2"/>
        <v>0</v>
      </c>
      <c r="K16" s="635">
        <f t="shared" si="3"/>
        <v>0</v>
      </c>
      <c r="L16" s="625">
        <f t="shared" si="4"/>
        <v>0</v>
      </c>
      <c r="M16" s="625">
        <f t="shared" si="5"/>
        <v>0</v>
      </c>
      <c r="N16" s="594">
        <f t="shared" si="6"/>
        <v>0</v>
      </c>
      <c r="O16" s="593">
        <f t="shared" si="7"/>
        <v>0</v>
      </c>
      <c r="P16" s="664"/>
      <c r="Q16" s="663"/>
      <c r="R16" s="662">
        <f t="shared" si="8"/>
        <v>0</v>
      </c>
      <c r="S16" s="661">
        <f t="shared" si="9"/>
        <v>0</v>
      </c>
      <c r="T16" s="660">
        <f t="shared" si="10"/>
        <v>0</v>
      </c>
      <c r="U16" s="660">
        <f t="shared" si="11"/>
        <v>0</v>
      </c>
      <c r="V16" s="659">
        <f t="shared" si="12"/>
        <v>0</v>
      </c>
      <c r="W16" s="659">
        <f t="shared" si="13"/>
        <v>0</v>
      </c>
      <c r="X16" s="658">
        <f t="shared" si="14"/>
        <v>0</v>
      </c>
      <c r="Y16" s="657">
        <f t="shared" si="15"/>
        <v>0</v>
      </c>
      <c r="Z16" s="592"/>
      <c r="AA16" s="656"/>
      <c r="AB16" s="509">
        <f t="shared" si="16"/>
        <v>0</v>
      </c>
      <c r="AC16" s="508">
        <f t="shared" si="17"/>
        <v>0</v>
      </c>
      <c r="AD16" s="537">
        <f t="shared" si="18"/>
        <v>0</v>
      </c>
      <c r="AE16" s="537">
        <f t="shared" si="19"/>
        <v>0</v>
      </c>
      <c r="AF16" s="506">
        <f t="shared" si="20"/>
        <v>0</v>
      </c>
      <c r="AG16" s="506">
        <f t="shared" si="21"/>
        <v>0</v>
      </c>
      <c r="AH16" s="589">
        <f t="shared" si="22"/>
        <v>0</v>
      </c>
      <c r="AI16" s="588">
        <f t="shared" si="23"/>
        <v>0</v>
      </c>
      <c r="AJ16" s="599"/>
      <c r="AK16" s="655"/>
      <c r="AL16" s="654">
        <f t="shared" si="24"/>
        <v>0</v>
      </c>
      <c r="AM16" s="595">
        <f t="shared" si="25"/>
        <v>0</v>
      </c>
      <c r="AN16" s="635">
        <f t="shared" si="26"/>
        <v>0</v>
      </c>
      <c r="AO16" s="635">
        <f t="shared" si="27"/>
        <v>0</v>
      </c>
      <c r="AP16" s="625">
        <f t="shared" si="28"/>
        <v>0</v>
      </c>
      <c r="AQ16" s="625">
        <f t="shared" si="29"/>
        <v>0</v>
      </c>
      <c r="AR16" s="594">
        <f t="shared" si="30"/>
        <v>0</v>
      </c>
      <c r="AS16" s="593">
        <f t="shared" si="31"/>
        <v>0</v>
      </c>
      <c r="AT16" s="522"/>
    </row>
    <row r="17" spans="1:46" ht="14.65" customHeight="1" x14ac:dyDescent="0.15">
      <c r="A17" s="521"/>
      <c r="B17" s="599"/>
      <c r="C17" s="598"/>
      <c r="D17" s="520"/>
      <c r="E17" s="667"/>
      <c r="F17" s="666"/>
      <c r="G17" s="665">
        <f>IF(D17&lt;1,0,100-E17-F17-#REF!)</f>
        <v>0</v>
      </c>
      <c r="H17" s="596">
        <f t="shared" si="0"/>
        <v>0</v>
      </c>
      <c r="I17" s="595">
        <f t="shared" si="1"/>
        <v>0</v>
      </c>
      <c r="J17" s="635">
        <f t="shared" si="2"/>
        <v>0</v>
      </c>
      <c r="K17" s="635">
        <f t="shared" si="3"/>
        <v>0</v>
      </c>
      <c r="L17" s="625">
        <f t="shared" si="4"/>
        <v>0</v>
      </c>
      <c r="M17" s="625">
        <f t="shared" si="5"/>
        <v>0</v>
      </c>
      <c r="N17" s="594">
        <f t="shared" si="6"/>
        <v>0</v>
      </c>
      <c r="O17" s="593">
        <f t="shared" si="7"/>
        <v>0</v>
      </c>
      <c r="P17" s="664"/>
      <c r="Q17" s="663"/>
      <c r="R17" s="662">
        <f t="shared" si="8"/>
        <v>0</v>
      </c>
      <c r="S17" s="661">
        <f t="shared" si="9"/>
        <v>0</v>
      </c>
      <c r="T17" s="660">
        <f t="shared" si="10"/>
        <v>0</v>
      </c>
      <c r="U17" s="660">
        <f t="shared" si="11"/>
        <v>0</v>
      </c>
      <c r="V17" s="659">
        <f t="shared" si="12"/>
        <v>0</v>
      </c>
      <c r="W17" s="659">
        <f t="shared" si="13"/>
        <v>0</v>
      </c>
      <c r="X17" s="658">
        <f t="shared" si="14"/>
        <v>0</v>
      </c>
      <c r="Y17" s="657">
        <f t="shared" si="15"/>
        <v>0</v>
      </c>
      <c r="Z17" s="592"/>
      <c r="AA17" s="656"/>
      <c r="AB17" s="509">
        <f t="shared" si="16"/>
        <v>0</v>
      </c>
      <c r="AC17" s="508">
        <f t="shared" si="17"/>
        <v>0</v>
      </c>
      <c r="AD17" s="537">
        <f t="shared" si="18"/>
        <v>0</v>
      </c>
      <c r="AE17" s="537">
        <f t="shared" si="19"/>
        <v>0</v>
      </c>
      <c r="AF17" s="506">
        <f t="shared" si="20"/>
        <v>0</v>
      </c>
      <c r="AG17" s="506">
        <f t="shared" si="21"/>
        <v>0</v>
      </c>
      <c r="AH17" s="589">
        <f t="shared" si="22"/>
        <v>0</v>
      </c>
      <c r="AI17" s="588">
        <f t="shared" si="23"/>
        <v>0</v>
      </c>
      <c r="AJ17" s="599"/>
      <c r="AK17" s="655"/>
      <c r="AL17" s="654">
        <f t="shared" si="24"/>
        <v>0</v>
      </c>
      <c r="AM17" s="595">
        <f t="shared" si="25"/>
        <v>0</v>
      </c>
      <c r="AN17" s="635">
        <f t="shared" si="26"/>
        <v>0</v>
      </c>
      <c r="AO17" s="635">
        <f t="shared" si="27"/>
        <v>0</v>
      </c>
      <c r="AP17" s="625">
        <f t="shared" si="28"/>
        <v>0</v>
      </c>
      <c r="AQ17" s="625">
        <f t="shared" si="29"/>
        <v>0</v>
      </c>
      <c r="AR17" s="594">
        <f t="shared" si="30"/>
        <v>0</v>
      </c>
      <c r="AS17" s="593">
        <f t="shared" si="31"/>
        <v>0</v>
      </c>
      <c r="AT17" s="522"/>
    </row>
    <row r="18" spans="1:46" ht="14.65" customHeight="1" x14ac:dyDescent="0.15">
      <c r="A18" s="521"/>
      <c r="B18" s="599"/>
      <c r="C18" s="598"/>
      <c r="D18" s="520"/>
      <c r="E18" s="667"/>
      <c r="F18" s="666"/>
      <c r="G18" s="665">
        <f>IF(D18&lt;1,0,100-E18-F18-#REF!)</f>
        <v>0</v>
      </c>
      <c r="H18" s="596">
        <f t="shared" si="0"/>
        <v>0</v>
      </c>
      <c r="I18" s="595">
        <f t="shared" si="1"/>
        <v>0</v>
      </c>
      <c r="J18" s="635">
        <f t="shared" si="2"/>
        <v>0</v>
      </c>
      <c r="K18" s="635">
        <f t="shared" si="3"/>
        <v>0</v>
      </c>
      <c r="L18" s="625">
        <f t="shared" si="4"/>
        <v>0</v>
      </c>
      <c r="M18" s="625">
        <f t="shared" si="5"/>
        <v>0</v>
      </c>
      <c r="N18" s="594">
        <f t="shared" si="6"/>
        <v>0</v>
      </c>
      <c r="O18" s="593">
        <f t="shared" si="7"/>
        <v>0</v>
      </c>
      <c r="P18" s="664"/>
      <c r="Q18" s="663"/>
      <c r="R18" s="662">
        <f t="shared" si="8"/>
        <v>0</v>
      </c>
      <c r="S18" s="661">
        <f t="shared" si="9"/>
        <v>0</v>
      </c>
      <c r="T18" s="660">
        <f t="shared" si="10"/>
        <v>0</v>
      </c>
      <c r="U18" s="660">
        <f t="shared" si="11"/>
        <v>0</v>
      </c>
      <c r="V18" s="659">
        <f t="shared" si="12"/>
        <v>0</v>
      </c>
      <c r="W18" s="659">
        <f t="shared" si="13"/>
        <v>0</v>
      </c>
      <c r="X18" s="658">
        <f t="shared" si="14"/>
        <v>0</v>
      </c>
      <c r="Y18" s="657">
        <f t="shared" si="15"/>
        <v>0</v>
      </c>
      <c r="Z18" s="592"/>
      <c r="AA18" s="656"/>
      <c r="AB18" s="509">
        <f t="shared" si="16"/>
        <v>0</v>
      </c>
      <c r="AC18" s="508">
        <f t="shared" si="17"/>
        <v>0</v>
      </c>
      <c r="AD18" s="537">
        <f t="shared" si="18"/>
        <v>0</v>
      </c>
      <c r="AE18" s="537">
        <f t="shared" si="19"/>
        <v>0</v>
      </c>
      <c r="AF18" s="506">
        <f t="shared" si="20"/>
        <v>0</v>
      </c>
      <c r="AG18" s="506">
        <f t="shared" si="21"/>
        <v>0</v>
      </c>
      <c r="AH18" s="589">
        <f t="shared" si="22"/>
        <v>0</v>
      </c>
      <c r="AI18" s="588">
        <f t="shared" si="23"/>
        <v>0</v>
      </c>
      <c r="AJ18" s="599"/>
      <c r="AK18" s="655"/>
      <c r="AL18" s="654">
        <f t="shared" si="24"/>
        <v>0</v>
      </c>
      <c r="AM18" s="595">
        <f t="shared" si="25"/>
        <v>0</v>
      </c>
      <c r="AN18" s="635">
        <f t="shared" si="26"/>
        <v>0</v>
      </c>
      <c r="AO18" s="635">
        <f t="shared" si="27"/>
        <v>0</v>
      </c>
      <c r="AP18" s="625">
        <f t="shared" si="28"/>
        <v>0</v>
      </c>
      <c r="AQ18" s="625">
        <f t="shared" si="29"/>
        <v>0</v>
      </c>
      <c r="AR18" s="594">
        <f t="shared" si="30"/>
        <v>0</v>
      </c>
      <c r="AS18" s="593">
        <f t="shared" si="31"/>
        <v>0</v>
      </c>
      <c r="AT18" s="638"/>
    </row>
    <row r="19" spans="1:46" ht="14.65" customHeight="1" thickBot="1" x14ac:dyDescent="0.2">
      <c r="A19" s="653" t="s">
        <v>127</v>
      </c>
      <c r="B19" s="624"/>
      <c r="C19" s="623"/>
      <c r="D19" s="652">
        <f>SUM(D9:D18)</f>
        <v>0</v>
      </c>
      <c r="E19" s="629"/>
      <c r="F19" s="617"/>
      <c r="G19" s="616"/>
      <c r="H19" s="620">
        <f t="shared" ref="H19:O19" si="32">SUM(H9:H18)</f>
        <v>0</v>
      </c>
      <c r="I19" s="619">
        <f t="shared" si="32"/>
        <v>0</v>
      </c>
      <c r="J19" s="632">
        <f t="shared" si="32"/>
        <v>0</v>
      </c>
      <c r="K19" s="632">
        <f t="shared" si="32"/>
        <v>0</v>
      </c>
      <c r="L19" s="618">
        <f t="shared" si="32"/>
        <v>0</v>
      </c>
      <c r="M19" s="618">
        <f t="shared" si="32"/>
        <v>0</v>
      </c>
      <c r="N19" s="640">
        <f t="shared" si="32"/>
        <v>0</v>
      </c>
      <c r="O19" s="639">
        <f t="shared" si="32"/>
        <v>0</v>
      </c>
      <c r="P19" s="624"/>
      <c r="Q19" s="623"/>
      <c r="R19" s="651">
        <f t="shared" ref="R19:Y19" si="33">SUM(R9:R18)</f>
        <v>0</v>
      </c>
      <c r="S19" s="650">
        <f t="shared" si="33"/>
        <v>0</v>
      </c>
      <c r="T19" s="649">
        <f t="shared" si="33"/>
        <v>0</v>
      </c>
      <c r="U19" s="648">
        <f t="shared" si="33"/>
        <v>0</v>
      </c>
      <c r="V19" s="647">
        <f t="shared" si="33"/>
        <v>0</v>
      </c>
      <c r="W19" s="647">
        <f t="shared" si="33"/>
        <v>0</v>
      </c>
      <c r="X19" s="646">
        <f t="shared" si="33"/>
        <v>0</v>
      </c>
      <c r="Y19" s="645">
        <f t="shared" si="33"/>
        <v>0</v>
      </c>
      <c r="Z19" s="611"/>
      <c r="AA19" s="608"/>
      <c r="AB19" s="512">
        <f t="shared" ref="AB19:AI19" si="34">SUM(AB9:AB18)</f>
        <v>0</v>
      </c>
      <c r="AC19" s="511">
        <f t="shared" si="34"/>
        <v>0</v>
      </c>
      <c r="AD19" s="631">
        <f t="shared" si="34"/>
        <v>0</v>
      </c>
      <c r="AE19" s="630">
        <f t="shared" si="34"/>
        <v>0</v>
      </c>
      <c r="AF19" s="609">
        <f t="shared" si="34"/>
        <v>0</v>
      </c>
      <c r="AG19" s="609">
        <f t="shared" si="34"/>
        <v>0</v>
      </c>
      <c r="AH19" s="644">
        <f t="shared" si="34"/>
        <v>0</v>
      </c>
      <c r="AI19" s="643">
        <f t="shared" si="34"/>
        <v>0</v>
      </c>
      <c r="AJ19" s="629"/>
      <c r="AK19" s="628"/>
      <c r="AL19" s="642">
        <f t="shared" ref="AL19:AS19" si="35">SUM(AL9:AL18)</f>
        <v>0</v>
      </c>
      <c r="AM19" s="619">
        <f t="shared" si="35"/>
        <v>0</v>
      </c>
      <c r="AN19" s="641">
        <f t="shared" si="35"/>
        <v>0</v>
      </c>
      <c r="AO19" s="632">
        <f t="shared" si="35"/>
        <v>0</v>
      </c>
      <c r="AP19" s="618">
        <f t="shared" si="35"/>
        <v>0</v>
      </c>
      <c r="AQ19" s="618">
        <f t="shared" si="35"/>
        <v>0</v>
      </c>
      <c r="AR19" s="640">
        <f t="shared" si="35"/>
        <v>0</v>
      </c>
      <c r="AS19" s="639">
        <f t="shared" si="35"/>
        <v>0</v>
      </c>
      <c r="AT19" s="638"/>
    </row>
    <row r="20" spans="1:46" ht="14.65" customHeight="1" thickTop="1" x14ac:dyDescent="0.15">
      <c r="A20" s="541" t="str">
        <f>+"室内機（"&amp;E5&amp;"）"</f>
        <v>室内機（教室等）</v>
      </c>
      <c r="B20" s="637"/>
      <c r="C20" s="540"/>
      <c r="D20" s="540"/>
      <c r="E20" s="547"/>
      <c r="F20" s="546"/>
      <c r="G20" s="558"/>
      <c r="H20" s="525"/>
      <c r="I20" s="338"/>
      <c r="J20" s="555"/>
      <c r="K20" s="554"/>
      <c r="L20" s="544"/>
      <c r="M20" s="544"/>
      <c r="N20" s="544"/>
      <c r="O20" s="543"/>
      <c r="P20" s="547"/>
      <c r="Q20" s="546"/>
      <c r="R20" s="546"/>
      <c r="S20" s="546"/>
      <c r="T20" s="555"/>
      <c r="U20" s="554"/>
      <c r="V20" s="636"/>
      <c r="W20" s="636"/>
      <c r="X20" s="636"/>
      <c r="Y20" s="560"/>
      <c r="Z20" s="552"/>
      <c r="AA20" s="551"/>
      <c r="AB20" s="551"/>
      <c r="AC20" s="551"/>
      <c r="AD20" s="550"/>
      <c r="AE20" s="549"/>
      <c r="AF20" s="549"/>
      <c r="AG20" s="549"/>
      <c r="AH20" s="549"/>
      <c r="AI20" s="548"/>
      <c r="AJ20" s="547"/>
      <c r="AK20" s="546"/>
      <c r="AL20" s="546"/>
      <c r="AM20" s="546"/>
      <c r="AN20" s="545"/>
      <c r="AO20" s="544"/>
      <c r="AP20" s="544"/>
      <c r="AQ20" s="544"/>
      <c r="AR20" s="544"/>
      <c r="AS20" s="543"/>
      <c r="AT20" s="542"/>
    </row>
    <row r="21" spans="1:46" ht="14.65" customHeight="1" x14ac:dyDescent="0.15">
      <c r="A21" s="521"/>
      <c r="B21" s="599"/>
      <c r="C21" s="598"/>
      <c r="D21" s="520"/>
      <c r="E21" s="421"/>
      <c r="F21" s="420"/>
      <c r="G21" s="516"/>
      <c r="H21" s="596">
        <f t="shared" ref="H21:H30" si="36">+B21*D21</f>
        <v>0</v>
      </c>
      <c r="I21" s="595">
        <f t="shared" ref="I21:I30" si="37">+C21*D21</f>
        <v>0</v>
      </c>
      <c r="J21" s="635">
        <f t="shared" ref="J21:J30" si="38">+H21</f>
        <v>0</v>
      </c>
      <c r="K21" s="635">
        <f t="shared" ref="K21:K30" si="39">+I21</f>
        <v>0</v>
      </c>
      <c r="L21" s="498"/>
      <c r="M21" s="498"/>
      <c r="N21" s="498"/>
      <c r="O21" s="497"/>
      <c r="P21" s="592"/>
      <c r="Q21" s="591"/>
      <c r="R21" s="509">
        <f t="shared" ref="R21:R30" si="40">+D21*P21</f>
        <v>0</v>
      </c>
      <c r="S21" s="508">
        <f t="shared" ref="S21:S30" si="41">+D21*Q21</f>
        <v>0</v>
      </c>
      <c r="T21" s="537">
        <f t="shared" ref="T21:T30" si="42">+R21</f>
        <v>0</v>
      </c>
      <c r="U21" s="537">
        <f t="shared" ref="U21:U30" si="43">+S21</f>
        <v>0</v>
      </c>
      <c r="V21" s="501"/>
      <c r="W21" s="501"/>
      <c r="X21" s="501"/>
      <c r="Y21" s="500"/>
      <c r="Z21" s="592"/>
      <c r="AA21" s="591"/>
      <c r="AB21" s="509">
        <f t="shared" ref="AB21:AB30" si="44">+Z21*$D21</f>
        <v>0</v>
      </c>
      <c r="AC21" s="508">
        <f t="shared" ref="AC21:AC30" si="45">+AA21*$D21</f>
        <v>0</v>
      </c>
      <c r="AD21" s="537">
        <f t="shared" ref="AD21:AD30" si="46">+AB21</f>
        <v>0</v>
      </c>
      <c r="AE21" s="537">
        <f t="shared" ref="AE21:AE30" si="47">+AC21</f>
        <v>0</v>
      </c>
      <c r="AF21" s="505"/>
      <c r="AG21" s="505"/>
      <c r="AH21" s="505"/>
      <c r="AI21" s="504"/>
      <c r="AJ21" s="503"/>
      <c r="AK21" s="502"/>
      <c r="AL21" s="501"/>
      <c r="AM21" s="500"/>
      <c r="AN21" s="499"/>
      <c r="AO21" s="499"/>
      <c r="AP21" s="499"/>
      <c r="AQ21" s="499"/>
      <c r="AR21" s="498"/>
      <c r="AS21" s="497"/>
      <c r="AT21" s="496"/>
    </row>
    <row r="22" spans="1:46" ht="14.65" customHeight="1" x14ac:dyDescent="0.15">
      <c r="A22" s="521"/>
      <c r="B22" s="599"/>
      <c r="C22" s="598"/>
      <c r="D22" s="520"/>
      <c r="E22" s="421"/>
      <c r="F22" s="420"/>
      <c r="G22" s="516"/>
      <c r="H22" s="596">
        <f t="shared" si="36"/>
        <v>0</v>
      </c>
      <c r="I22" s="595">
        <f t="shared" si="37"/>
        <v>0</v>
      </c>
      <c r="J22" s="635">
        <f t="shared" si="38"/>
        <v>0</v>
      </c>
      <c r="K22" s="635">
        <f t="shared" si="39"/>
        <v>0</v>
      </c>
      <c r="L22" s="498"/>
      <c r="M22" s="498"/>
      <c r="N22" s="498"/>
      <c r="O22" s="497"/>
      <c r="P22" s="592"/>
      <c r="Q22" s="591"/>
      <c r="R22" s="509">
        <f t="shared" si="40"/>
        <v>0</v>
      </c>
      <c r="S22" s="508">
        <f t="shared" si="41"/>
        <v>0</v>
      </c>
      <c r="T22" s="537">
        <f t="shared" si="42"/>
        <v>0</v>
      </c>
      <c r="U22" s="537">
        <f t="shared" si="43"/>
        <v>0</v>
      </c>
      <c r="V22" s="501"/>
      <c r="W22" s="501"/>
      <c r="X22" s="501"/>
      <c r="Y22" s="500"/>
      <c r="Z22" s="592"/>
      <c r="AA22" s="591"/>
      <c r="AB22" s="509">
        <f t="shared" si="44"/>
        <v>0</v>
      </c>
      <c r="AC22" s="508">
        <f t="shared" si="45"/>
        <v>0</v>
      </c>
      <c r="AD22" s="537">
        <f t="shared" si="46"/>
        <v>0</v>
      </c>
      <c r="AE22" s="537">
        <f t="shared" si="47"/>
        <v>0</v>
      </c>
      <c r="AF22" s="505"/>
      <c r="AG22" s="505"/>
      <c r="AH22" s="505"/>
      <c r="AI22" s="504"/>
      <c r="AJ22" s="503"/>
      <c r="AK22" s="502"/>
      <c r="AL22" s="501"/>
      <c r="AM22" s="500"/>
      <c r="AN22" s="499"/>
      <c r="AO22" s="499"/>
      <c r="AP22" s="499"/>
      <c r="AQ22" s="499"/>
      <c r="AR22" s="498"/>
      <c r="AS22" s="497"/>
      <c r="AT22" s="496"/>
    </row>
    <row r="23" spans="1:46" ht="14.65" customHeight="1" x14ac:dyDescent="0.15">
      <c r="A23" s="521"/>
      <c r="B23" s="599"/>
      <c r="C23" s="598"/>
      <c r="D23" s="520"/>
      <c r="E23" s="421"/>
      <c r="F23" s="420"/>
      <c r="G23" s="516"/>
      <c r="H23" s="596">
        <f t="shared" si="36"/>
        <v>0</v>
      </c>
      <c r="I23" s="595">
        <f t="shared" si="37"/>
        <v>0</v>
      </c>
      <c r="J23" s="635">
        <f t="shared" si="38"/>
        <v>0</v>
      </c>
      <c r="K23" s="635">
        <f t="shared" si="39"/>
        <v>0</v>
      </c>
      <c r="L23" s="498"/>
      <c r="M23" s="498"/>
      <c r="N23" s="498"/>
      <c r="O23" s="497"/>
      <c r="P23" s="592"/>
      <c r="Q23" s="591"/>
      <c r="R23" s="509">
        <f t="shared" si="40"/>
        <v>0</v>
      </c>
      <c r="S23" s="508">
        <f t="shared" si="41"/>
        <v>0</v>
      </c>
      <c r="T23" s="537">
        <f t="shared" si="42"/>
        <v>0</v>
      </c>
      <c r="U23" s="537">
        <f t="shared" si="43"/>
        <v>0</v>
      </c>
      <c r="V23" s="501"/>
      <c r="W23" s="501"/>
      <c r="X23" s="501"/>
      <c r="Y23" s="500"/>
      <c r="Z23" s="592"/>
      <c r="AA23" s="591"/>
      <c r="AB23" s="509">
        <f t="shared" si="44"/>
        <v>0</v>
      </c>
      <c r="AC23" s="508">
        <f t="shared" si="45"/>
        <v>0</v>
      </c>
      <c r="AD23" s="537">
        <f t="shared" si="46"/>
        <v>0</v>
      </c>
      <c r="AE23" s="537">
        <f t="shared" si="47"/>
        <v>0</v>
      </c>
      <c r="AF23" s="505"/>
      <c r="AG23" s="505"/>
      <c r="AH23" s="505"/>
      <c r="AI23" s="504"/>
      <c r="AJ23" s="503"/>
      <c r="AK23" s="502"/>
      <c r="AL23" s="501"/>
      <c r="AM23" s="500"/>
      <c r="AN23" s="499"/>
      <c r="AO23" s="499"/>
      <c r="AP23" s="499"/>
      <c r="AQ23" s="499"/>
      <c r="AR23" s="498"/>
      <c r="AS23" s="497"/>
      <c r="AT23" s="496"/>
    </row>
    <row r="24" spans="1:46" ht="14.65" customHeight="1" x14ac:dyDescent="0.15">
      <c r="A24" s="521"/>
      <c r="B24" s="599"/>
      <c r="C24" s="598"/>
      <c r="D24" s="520"/>
      <c r="E24" s="421"/>
      <c r="F24" s="420"/>
      <c r="G24" s="516"/>
      <c r="H24" s="596">
        <f t="shared" si="36"/>
        <v>0</v>
      </c>
      <c r="I24" s="595">
        <f t="shared" si="37"/>
        <v>0</v>
      </c>
      <c r="J24" s="635">
        <f t="shared" si="38"/>
        <v>0</v>
      </c>
      <c r="K24" s="635">
        <f t="shared" si="39"/>
        <v>0</v>
      </c>
      <c r="L24" s="498"/>
      <c r="M24" s="498"/>
      <c r="N24" s="498"/>
      <c r="O24" s="497"/>
      <c r="P24" s="592"/>
      <c r="Q24" s="591"/>
      <c r="R24" s="509">
        <f t="shared" si="40"/>
        <v>0</v>
      </c>
      <c r="S24" s="508">
        <f t="shared" si="41"/>
        <v>0</v>
      </c>
      <c r="T24" s="537">
        <f t="shared" si="42"/>
        <v>0</v>
      </c>
      <c r="U24" s="537">
        <f t="shared" si="43"/>
        <v>0</v>
      </c>
      <c r="V24" s="501"/>
      <c r="W24" s="501"/>
      <c r="X24" s="501"/>
      <c r="Y24" s="500"/>
      <c r="Z24" s="592"/>
      <c r="AA24" s="591"/>
      <c r="AB24" s="509">
        <f t="shared" si="44"/>
        <v>0</v>
      </c>
      <c r="AC24" s="508">
        <f t="shared" si="45"/>
        <v>0</v>
      </c>
      <c r="AD24" s="537">
        <f t="shared" si="46"/>
        <v>0</v>
      </c>
      <c r="AE24" s="537">
        <f t="shared" si="47"/>
        <v>0</v>
      </c>
      <c r="AF24" s="505"/>
      <c r="AG24" s="505"/>
      <c r="AH24" s="505"/>
      <c r="AI24" s="504"/>
      <c r="AJ24" s="503"/>
      <c r="AK24" s="502"/>
      <c r="AL24" s="501"/>
      <c r="AM24" s="500"/>
      <c r="AN24" s="499"/>
      <c r="AO24" s="499"/>
      <c r="AP24" s="499"/>
      <c r="AQ24" s="499"/>
      <c r="AR24" s="498"/>
      <c r="AS24" s="497"/>
      <c r="AT24" s="496"/>
    </row>
    <row r="25" spans="1:46" ht="14.65" customHeight="1" x14ac:dyDescent="0.15">
      <c r="A25" s="521"/>
      <c r="B25" s="599"/>
      <c r="C25" s="598"/>
      <c r="D25" s="520"/>
      <c r="E25" s="421"/>
      <c r="F25" s="420"/>
      <c r="G25" s="516"/>
      <c r="H25" s="596">
        <f t="shared" si="36"/>
        <v>0</v>
      </c>
      <c r="I25" s="595">
        <f t="shared" si="37"/>
        <v>0</v>
      </c>
      <c r="J25" s="635">
        <f t="shared" si="38"/>
        <v>0</v>
      </c>
      <c r="K25" s="635">
        <f t="shared" si="39"/>
        <v>0</v>
      </c>
      <c r="L25" s="498"/>
      <c r="M25" s="498"/>
      <c r="N25" s="498"/>
      <c r="O25" s="497"/>
      <c r="P25" s="592"/>
      <c r="Q25" s="591"/>
      <c r="R25" s="509">
        <f t="shared" si="40"/>
        <v>0</v>
      </c>
      <c r="S25" s="508">
        <f t="shared" si="41"/>
        <v>0</v>
      </c>
      <c r="T25" s="537">
        <f t="shared" si="42"/>
        <v>0</v>
      </c>
      <c r="U25" s="537">
        <f t="shared" si="43"/>
        <v>0</v>
      </c>
      <c r="V25" s="501"/>
      <c r="W25" s="501"/>
      <c r="X25" s="501"/>
      <c r="Y25" s="500"/>
      <c r="Z25" s="592"/>
      <c r="AA25" s="591"/>
      <c r="AB25" s="509">
        <f t="shared" si="44"/>
        <v>0</v>
      </c>
      <c r="AC25" s="508">
        <f t="shared" si="45"/>
        <v>0</v>
      </c>
      <c r="AD25" s="537">
        <f t="shared" si="46"/>
        <v>0</v>
      </c>
      <c r="AE25" s="537">
        <f t="shared" si="47"/>
        <v>0</v>
      </c>
      <c r="AF25" s="505"/>
      <c r="AG25" s="505"/>
      <c r="AH25" s="505"/>
      <c r="AI25" s="504"/>
      <c r="AJ25" s="503"/>
      <c r="AK25" s="502"/>
      <c r="AL25" s="501"/>
      <c r="AM25" s="500"/>
      <c r="AN25" s="499"/>
      <c r="AO25" s="499"/>
      <c r="AP25" s="499"/>
      <c r="AQ25" s="499"/>
      <c r="AR25" s="498"/>
      <c r="AS25" s="497"/>
      <c r="AT25" s="496"/>
    </row>
    <row r="26" spans="1:46" ht="14.65" customHeight="1" x14ac:dyDescent="0.15">
      <c r="A26" s="521"/>
      <c r="B26" s="599"/>
      <c r="C26" s="598"/>
      <c r="D26" s="520"/>
      <c r="E26" s="421"/>
      <c r="F26" s="420"/>
      <c r="G26" s="516"/>
      <c r="H26" s="596">
        <f t="shared" si="36"/>
        <v>0</v>
      </c>
      <c r="I26" s="595">
        <f t="shared" si="37"/>
        <v>0</v>
      </c>
      <c r="J26" s="635">
        <f t="shared" si="38"/>
        <v>0</v>
      </c>
      <c r="K26" s="635">
        <f t="shared" si="39"/>
        <v>0</v>
      </c>
      <c r="L26" s="498"/>
      <c r="M26" s="498"/>
      <c r="N26" s="498"/>
      <c r="O26" s="497"/>
      <c r="P26" s="592"/>
      <c r="Q26" s="591"/>
      <c r="R26" s="509">
        <f t="shared" si="40"/>
        <v>0</v>
      </c>
      <c r="S26" s="508">
        <f t="shared" si="41"/>
        <v>0</v>
      </c>
      <c r="T26" s="537">
        <f t="shared" si="42"/>
        <v>0</v>
      </c>
      <c r="U26" s="537">
        <f t="shared" si="43"/>
        <v>0</v>
      </c>
      <c r="V26" s="501"/>
      <c r="W26" s="501"/>
      <c r="X26" s="501"/>
      <c r="Y26" s="500"/>
      <c r="Z26" s="592"/>
      <c r="AA26" s="591"/>
      <c r="AB26" s="509">
        <f t="shared" si="44"/>
        <v>0</v>
      </c>
      <c r="AC26" s="508">
        <f t="shared" si="45"/>
        <v>0</v>
      </c>
      <c r="AD26" s="537">
        <f t="shared" si="46"/>
        <v>0</v>
      </c>
      <c r="AE26" s="537">
        <f t="shared" si="47"/>
        <v>0</v>
      </c>
      <c r="AF26" s="505"/>
      <c r="AG26" s="505"/>
      <c r="AH26" s="505"/>
      <c r="AI26" s="504"/>
      <c r="AJ26" s="503"/>
      <c r="AK26" s="502"/>
      <c r="AL26" s="501"/>
      <c r="AM26" s="500"/>
      <c r="AN26" s="499"/>
      <c r="AO26" s="499"/>
      <c r="AP26" s="499"/>
      <c r="AQ26" s="499"/>
      <c r="AR26" s="498"/>
      <c r="AS26" s="497"/>
      <c r="AT26" s="496"/>
    </row>
    <row r="27" spans="1:46" ht="14.65" customHeight="1" x14ac:dyDescent="0.15">
      <c r="A27" s="521"/>
      <c r="B27" s="599"/>
      <c r="C27" s="598"/>
      <c r="D27" s="520"/>
      <c r="E27" s="421"/>
      <c r="F27" s="420"/>
      <c r="G27" s="516"/>
      <c r="H27" s="596">
        <f t="shared" si="36"/>
        <v>0</v>
      </c>
      <c r="I27" s="595">
        <f t="shared" si="37"/>
        <v>0</v>
      </c>
      <c r="J27" s="635">
        <f t="shared" si="38"/>
        <v>0</v>
      </c>
      <c r="K27" s="635">
        <f t="shared" si="39"/>
        <v>0</v>
      </c>
      <c r="L27" s="498"/>
      <c r="M27" s="498"/>
      <c r="N27" s="498"/>
      <c r="O27" s="497"/>
      <c r="P27" s="592"/>
      <c r="Q27" s="591"/>
      <c r="R27" s="509">
        <f t="shared" si="40"/>
        <v>0</v>
      </c>
      <c r="S27" s="508">
        <f t="shared" si="41"/>
        <v>0</v>
      </c>
      <c r="T27" s="537">
        <f t="shared" si="42"/>
        <v>0</v>
      </c>
      <c r="U27" s="537">
        <f t="shared" si="43"/>
        <v>0</v>
      </c>
      <c r="V27" s="501"/>
      <c r="W27" s="501"/>
      <c r="X27" s="501"/>
      <c r="Y27" s="500"/>
      <c r="Z27" s="592"/>
      <c r="AA27" s="591"/>
      <c r="AB27" s="509">
        <f t="shared" si="44"/>
        <v>0</v>
      </c>
      <c r="AC27" s="508">
        <f t="shared" si="45"/>
        <v>0</v>
      </c>
      <c r="AD27" s="537">
        <f t="shared" si="46"/>
        <v>0</v>
      </c>
      <c r="AE27" s="537">
        <f t="shared" si="47"/>
        <v>0</v>
      </c>
      <c r="AF27" s="505"/>
      <c r="AG27" s="505"/>
      <c r="AH27" s="505"/>
      <c r="AI27" s="504"/>
      <c r="AJ27" s="503"/>
      <c r="AK27" s="502"/>
      <c r="AL27" s="501"/>
      <c r="AM27" s="500"/>
      <c r="AN27" s="499"/>
      <c r="AO27" s="499"/>
      <c r="AP27" s="499"/>
      <c r="AQ27" s="499"/>
      <c r="AR27" s="498"/>
      <c r="AS27" s="497"/>
      <c r="AT27" s="496"/>
    </row>
    <row r="28" spans="1:46" ht="14.65" customHeight="1" x14ac:dyDescent="0.15">
      <c r="A28" s="521"/>
      <c r="B28" s="599"/>
      <c r="C28" s="598"/>
      <c r="D28" s="520"/>
      <c r="E28" s="421"/>
      <c r="F28" s="420"/>
      <c r="G28" s="516"/>
      <c r="H28" s="596">
        <f t="shared" si="36"/>
        <v>0</v>
      </c>
      <c r="I28" s="595">
        <f t="shared" si="37"/>
        <v>0</v>
      </c>
      <c r="J28" s="635">
        <f t="shared" si="38"/>
        <v>0</v>
      </c>
      <c r="K28" s="635">
        <f t="shared" si="39"/>
        <v>0</v>
      </c>
      <c r="L28" s="498"/>
      <c r="M28" s="498"/>
      <c r="N28" s="498"/>
      <c r="O28" s="497"/>
      <c r="P28" s="592"/>
      <c r="Q28" s="591"/>
      <c r="R28" s="509">
        <f t="shared" si="40"/>
        <v>0</v>
      </c>
      <c r="S28" s="508">
        <f t="shared" si="41"/>
        <v>0</v>
      </c>
      <c r="T28" s="537">
        <f t="shared" si="42"/>
        <v>0</v>
      </c>
      <c r="U28" s="537">
        <f t="shared" si="43"/>
        <v>0</v>
      </c>
      <c r="V28" s="501"/>
      <c r="W28" s="501"/>
      <c r="X28" s="501"/>
      <c r="Y28" s="500"/>
      <c r="Z28" s="592"/>
      <c r="AA28" s="591"/>
      <c r="AB28" s="509">
        <f t="shared" si="44"/>
        <v>0</v>
      </c>
      <c r="AC28" s="508">
        <f t="shared" si="45"/>
        <v>0</v>
      </c>
      <c r="AD28" s="537">
        <f t="shared" si="46"/>
        <v>0</v>
      </c>
      <c r="AE28" s="537">
        <f t="shared" si="47"/>
        <v>0</v>
      </c>
      <c r="AF28" s="505"/>
      <c r="AG28" s="505"/>
      <c r="AH28" s="505"/>
      <c r="AI28" s="504"/>
      <c r="AJ28" s="503"/>
      <c r="AK28" s="502"/>
      <c r="AL28" s="501"/>
      <c r="AM28" s="500"/>
      <c r="AN28" s="499"/>
      <c r="AO28" s="499"/>
      <c r="AP28" s="499"/>
      <c r="AQ28" s="499"/>
      <c r="AR28" s="498"/>
      <c r="AS28" s="497"/>
      <c r="AT28" s="496"/>
    </row>
    <row r="29" spans="1:46" ht="14.65" customHeight="1" x14ac:dyDescent="0.15">
      <c r="A29" s="521"/>
      <c r="B29" s="599"/>
      <c r="C29" s="598"/>
      <c r="D29" s="520"/>
      <c r="E29" s="421"/>
      <c r="F29" s="420"/>
      <c r="G29" s="516"/>
      <c r="H29" s="596">
        <f t="shared" si="36"/>
        <v>0</v>
      </c>
      <c r="I29" s="595">
        <f t="shared" si="37"/>
        <v>0</v>
      </c>
      <c r="J29" s="635">
        <f t="shared" si="38"/>
        <v>0</v>
      </c>
      <c r="K29" s="635">
        <f t="shared" si="39"/>
        <v>0</v>
      </c>
      <c r="L29" s="498"/>
      <c r="M29" s="498"/>
      <c r="N29" s="498"/>
      <c r="O29" s="497"/>
      <c r="P29" s="592"/>
      <c r="Q29" s="591"/>
      <c r="R29" s="509">
        <f t="shared" si="40"/>
        <v>0</v>
      </c>
      <c r="S29" s="508">
        <f t="shared" si="41"/>
        <v>0</v>
      </c>
      <c r="T29" s="537">
        <f t="shared" si="42"/>
        <v>0</v>
      </c>
      <c r="U29" s="537">
        <f t="shared" si="43"/>
        <v>0</v>
      </c>
      <c r="V29" s="501"/>
      <c r="W29" s="501"/>
      <c r="X29" s="501"/>
      <c r="Y29" s="500"/>
      <c r="Z29" s="592"/>
      <c r="AA29" s="591"/>
      <c r="AB29" s="509">
        <f t="shared" si="44"/>
        <v>0</v>
      </c>
      <c r="AC29" s="508">
        <f t="shared" si="45"/>
        <v>0</v>
      </c>
      <c r="AD29" s="537">
        <f t="shared" si="46"/>
        <v>0</v>
      </c>
      <c r="AE29" s="537">
        <f t="shared" si="47"/>
        <v>0</v>
      </c>
      <c r="AF29" s="505"/>
      <c r="AG29" s="505"/>
      <c r="AH29" s="505"/>
      <c r="AI29" s="504"/>
      <c r="AJ29" s="503"/>
      <c r="AK29" s="502"/>
      <c r="AL29" s="501"/>
      <c r="AM29" s="500"/>
      <c r="AN29" s="499"/>
      <c r="AO29" s="499"/>
      <c r="AP29" s="499"/>
      <c r="AQ29" s="499"/>
      <c r="AR29" s="498"/>
      <c r="AS29" s="497"/>
      <c r="AT29" s="496"/>
    </row>
    <row r="30" spans="1:46" ht="14.65" customHeight="1" x14ac:dyDescent="0.15">
      <c r="A30" s="521"/>
      <c r="B30" s="599"/>
      <c r="C30" s="598"/>
      <c r="D30" s="520"/>
      <c r="E30" s="421"/>
      <c r="F30" s="420"/>
      <c r="G30" s="516"/>
      <c r="H30" s="596">
        <f t="shared" si="36"/>
        <v>0</v>
      </c>
      <c r="I30" s="595">
        <f t="shared" si="37"/>
        <v>0</v>
      </c>
      <c r="J30" s="635">
        <f t="shared" si="38"/>
        <v>0</v>
      </c>
      <c r="K30" s="635">
        <f t="shared" si="39"/>
        <v>0</v>
      </c>
      <c r="L30" s="498"/>
      <c r="M30" s="498"/>
      <c r="N30" s="498"/>
      <c r="O30" s="497"/>
      <c r="P30" s="592"/>
      <c r="Q30" s="591"/>
      <c r="R30" s="509">
        <f t="shared" si="40"/>
        <v>0</v>
      </c>
      <c r="S30" s="508">
        <f t="shared" si="41"/>
        <v>0</v>
      </c>
      <c r="T30" s="537">
        <f t="shared" si="42"/>
        <v>0</v>
      </c>
      <c r="U30" s="537">
        <f t="shared" si="43"/>
        <v>0</v>
      </c>
      <c r="V30" s="501"/>
      <c r="W30" s="501"/>
      <c r="X30" s="501"/>
      <c r="Y30" s="500"/>
      <c r="Z30" s="592"/>
      <c r="AA30" s="591"/>
      <c r="AB30" s="509">
        <f t="shared" si="44"/>
        <v>0</v>
      </c>
      <c r="AC30" s="508">
        <f t="shared" si="45"/>
        <v>0</v>
      </c>
      <c r="AD30" s="537">
        <f t="shared" si="46"/>
        <v>0</v>
      </c>
      <c r="AE30" s="537">
        <f t="shared" si="47"/>
        <v>0</v>
      </c>
      <c r="AF30" s="505"/>
      <c r="AG30" s="505"/>
      <c r="AH30" s="505"/>
      <c r="AI30" s="504"/>
      <c r="AJ30" s="503"/>
      <c r="AK30" s="502"/>
      <c r="AL30" s="501"/>
      <c r="AM30" s="500"/>
      <c r="AN30" s="499"/>
      <c r="AO30" s="499"/>
      <c r="AP30" s="499"/>
      <c r="AQ30" s="499"/>
      <c r="AR30" s="498"/>
      <c r="AS30" s="497"/>
      <c r="AT30" s="564"/>
    </row>
    <row r="31" spans="1:46" ht="14.65" customHeight="1" thickBot="1" x14ac:dyDescent="0.2">
      <c r="A31" s="539" t="s">
        <v>128</v>
      </c>
      <c r="B31" s="624"/>
      <c r="C31" s="623"/>
      <c r="D31" s="453">
        <f>SUM(D21:D30)</f>
        <v>0</v>
      </c>
      <c r="E31" s="624"/>
      <c r="F31" s="634"/>
      <c r="G31" s="633"/>
      <c r="H31" s="620">
        <f>SUM(H21:H30)</f>
        <v>0</v>
      </c>
      <c r="I31" s="619">
        <f>SUM(I21:I30)</f>
        <v>0</v>
      </c>
      <c r="J31" s="632">
        <f>SUM(J21:J30)</f>
        <v>0</v>
      </c>
      <c r="K31" s="632">
        <f>SUM(K21:K30)</f>
        <v>0</v>
      </c>
      <c r="L31" s="617"/>
      <c r="M31" s="617"/>
      <c r="N31" s="617"/>
      <c r="O31" s="616"/>
      <c r="P31" s="611"/>
      <c r="Q31" s="610"/>
      <c r="R31" s="512">
        <f>SUM(R21:R30)</f>
        <v>0</v>
      </c>
      <c r="S31" s="511">
        <f>SUM(S21:S30)</f>
        <v>0</v>
      </c>
      <c r="T31" s="631">
        <f>SUM(T21:T30)</f>
        <v>0</v>
      </c>
      <c r="U31" s="630">
        <f>SUM(U21:U30)</f>
        <v>0</v>
      </c>
      <c r="V31" s="613"/>
      <c r="W31" s="613"/>
      <c r="X31" s="613"/>
      <c r="Y31" s="612"/>
      <c r="Z31" s="611"/>
      <c r="AA31" s="610"/>
      <c r="AB31" s="512">
        <f>SUM(AB21:AB30)</f>
        <v>0</v>
      </c>
      <c r="AC31" s="511">
        <f>SUM(AC21:AC30)</f>
        <v>0</v>
      </c>
      <c r="AD31" s="631">
        <f>SUM(AD21:AD30)</f>
        <v>0</v>
      </c>
      <c r="AE31" s="630">
        <f>SUM(AE21:AE30)</f>
        <v>0</v>
      </c>
      <c r="AF31" s="608"/>
      <c r="AG31" s="608"/>
      <c r="AH31" s="608"/>
      <c r="AI31" s="607"/>
      <c r="AJ31" s="615"/>
      <c r="AK31" s="614"/>
      <c r="AL31" s="613"/>
      <c r="AM31" s="612"/>
      <c r="AN31" s="629"/>
      <c r="AO31" s="628"/>
      <c r="AP31" s="628"/>
      <c r="AQ31" s="628"/>
      <c r="AR31" s="617"/>
      <c r="AS31" s="616"/>
      <c r="AT31" s="627"/>
    </row>
    <row r="32" spans="1:46" ht="14.65" customHeight="1" thickTop="1" x14ac:dyDescent="0.15">
      <c r="A32" s="536" t="str">
        <f>+"室内機（"&amp;F5&amp;")"</f>
        <v>室内機（管理諸室)</v>
      </c>
      <c r="B32" s="626"/>
      <c r="C32" s="535"/>
      <c r="D32" s="535"/>
      <c r="E32" s="525"/>
      <c r="F32" s="440"/>
      <c r="G32" s="338"/>
      <c r="H32" s="525"/>
      <c r="I32" s="338"/>
      <c r="J32" s="544"/>
      <c r="K32" s="544"/>
      <c r="L32" s="544"/>
      <c r="M32" s="544"/>
      <c r="N32" s="544"/>
      <c r="O32" s="543"/>
      <c r="P32" s="547"/>
      <c r="Q32" s="546"/>
      <c r="R32" s="556"/>
      <c r="S32" s="556"/>
      <c r="T32" s="555"/>
      <c r="U32" s="554"/>
      <c r="V32" s="554"/>
      <c r="W32" s="554"/>
      <c r="X32" s="554"/>
      <c r="Y32" s="553"/>
      <c r="Z32" s="552"/>
      <c r="AA32" s="551"/>
      <c r="AB32" s="551"/>
      <c r="AC32" s="551"/>
      <c r="AD32" s="550"/>
      <c r="AE32" s="549"/>
      <c r="AF32" s="549"/>
      <c r="AG32" s="549"/>
      <c r="AH32" s="549"/>
      <c r="AI32" s="548"/>
      <c r="AJ32" s="547"/>
      <c r="AK32" s="546"/>
      <c r="AL32" s="546"/>
      <c r="AM32" s="546"/>
      <c r="AN32" s="545"/>
      <c r="AO32" s="544"/>
      <c r="AP32" s="544"/>
      <c r="AQ32" s="544"/>
      <c r="AR32" s="544"/>
      <c r="AS32" s="543"/>
      <c r="AT32" s="542"/>
    </row>
    <row r="33" spans="1:50" ht="14.65" customHeight="1" thickBot="1" x14ac:dyDescent="0.2">
      <c r="A33" s="521"/>
      <c r="B33" s="599"/>
      <c r="C33" s="598"/>
      <c r="D33" s="520"/>
      <c r="E33" s="421"/>
      <c r="F33" s="420"/>
      <c r="G33" s="516"/>
      <c r="H33" s="596">
        <f>+B33*D33</f>
        <v>0</v>
      </c>
      <c r="I33" s="595">
        <f>+C33*D33</f>
        <v>0</v>
      </c>
      <c r="J33" s="499"/>
      <c r="K33" s="499"/>
      <c r="L33" s="625">
        <f t="shared" ref="L33:M36" si="48">+H33</f>
        <v>0</v>
      </c>
      <c r="M33" s="625">
        <f t="shared" si="48"/>
        <v>0</v>
      </c>
      <c r="N33" s="498"/>
      <c r="O33" s="497"/>
      <c r="P33" s="592"/>
      <c r="Q33" s="591"/>
      <c r="R33" s="509">
        <f>+D33*P33</f>
        <v>0</v>
      </c>
      <c r="S33" s="508">
        <f>+D33*Q33</f>
        <v>0</v>
      </c>
      <c r="T33" s="502"/>
      <c r="U33" s="502"/>
      <c r="V33" s="506">
        <f t="shared" ref="V33:W36" si="49">+R33</f>
        <v>0</v>
      </c>
      <c r="W33" s="506">
        <f t="shared" si="49"/>
        <v>0</v>
      </c>
      <c r="X33" s="501"/>
      <c r="Y33" s="500"/>
      <c r="Z33" s="592"/>
      <c r="AA33" s="591"/>
      <c r="AB33" s="509">
        <f t="shared" ref="AB33:AC36" si="50">+Z33*$D33</f>
        <v>0</v>
      </c>
      <c r="AC33" s="508">
        <f t="shared" si="50"/>
        <v>0</v>
      </c>
      <c r="AD33" s="590"/>
      <c r="AE33" s="590"/>
      <c r="AF33" s="506">
        <f t="shared" ref="AF33:AG36" si="51">+AB33</f>
        <v>0</v>
      </c>
      <c r="AG33" s="506">
        <f t="shared" si="51"/>
        <v>0</v>
      </c>
      <c r="AH33" s="505"/>
      <c r="AI33" s="504"/>
      <c r="AJ33" s="503"/>
      <c r="AK33" s="502"/>
      <c r="AL33" s="501">
        <f>+AC33*AJ33</f>
        <v>0</v>
      </c>
      <c r="AM33" s="500">
        <f>+AC33*AK33</f>
        <v>0</v>
      </c>
      <c r="AN33" s="499"/>
      <c r="AO33" s="499"/>
      <c r="AP33" s="499"/>
      <c r="AQ33" s="499"/>
      <c r="AR33" s="498">
        <f>+AK33*AN33</f>
        <v>0</v>
      </c>
      <c r="AS33" s="497">
        <f>+AK33*AO33</f>
        <v>0</v>
      </c>
      <c r="AT33" s="564"/>
      <c r="AV33" s="256" t="s">
        <v>151</v>
      </c>
    </row>
    <row r="34" spans="1:50" ht="14.65" customHeight="1" x14ac:dyDescent="0.15">
      <c r="A34" s="521"/>
      <c r="B34" s="599"/>
      <c r="C34" s="598"/>
      <c r="D34" s="520"/>
      <c r="E34" s="421"/>
      <c r="F34" s="420"/>
      <c r="G34" s="516"/>
      <c r="H34" s="596">
        <f>+B34*D34</f>
        <v>0</v>
      </c>
      <c r="I34" s="595">
        <f>+C34*D34</f>
        <v>0</v>
      </c>
      <c r="J34" s="499"/>
      <c r="K34" s="499"/>
      <c r="L34" s="625">
        <f t="shared" si="48"/>
        <v>0</v>
      </c>
      <c r="M34" s="625">
        <f t="shared" si="48"/>
        <v>0</v>
      </c>
      <c r="N34" s="498"/>
      <c r="O34" s="497"/>
      <c r="P34" s="592"/>
      <c r="Q34" s="591"/>
      <c r="R34" s="509">
        <f>+D34*P34</f>
        <v>0</v>
      </c>
      <c r="S34" s="508">
        <f>+D34*Q34</f>
        <v>0</v>
      </c>
      <c r="T34" s="502"/>
      <c r="U34" s="502"/>
      <c r="V34" s="506">
        <f t="shared" si="49"/>
        <v>0</v>
      </c>
      <c r="W34" s="506">
        <f t="shared" si="49"/>
        <v>0</v>
      </c>
      <c r="X34" s="501"/>
      <c r="Y34" s="500"/>
      <c r="Z34" s="592"/>
      <c r="AA34" s="591"/>
      <c r="AB34" s="509">
        <f t="shared" si="50"/>
        <v>0</v>
      </c>
      <c r="AC34" s="508">
        <f t="shared" si="50"/>
        <v>0</v>
      </c>
      <c r="AD34" s="590"/>
      <c r="AE34" s="590"/>
      <c r="AF34" s="506">
        <f t="shared" si="51"/>
        <v>0</v>
      </c>
      <c r="AG34" s="506">
        <f t="shared" si="51"/>
        <v>0</v>
      </c>
      <c r="AH34" s="505"/>
      <c r="AI34" s="504"/>
      <c r="AJ34" s="503"/>
      <c r="AK34" s="502"/>
      <c r="AL34" s="501">
        <f>+AC34*AJ34</f>
        <v>0</v>
      </c>
      <c r="AM34" s="500">
        <f>+AC34*AK34</f>
        <v>0</v>
      </c>
      <c r="AN34" s="499"/>
      <c r="AO34" s="499"/>
      <c r="AP34" s="499"/>
      <c r="AQ34" s="499"/>
      <c r="AR34" s="498">
        <f>+AK34*AN34</f>
        <v>0</v>
      </c>
      <c r="AS34" s="497">
        <f>+AK34*AO34</f>
        <v>0</v>
      </c>
      <c r="AT34" s="564"/>
      <c r="AV34" s="922" t="s">
        <v>152</v>
      </c>
      <c r="AW34" s="1116"/>
      <c r="AX34" s="1117"/>
    </row>
    <row r="35" spans="1:50" ht="14.65" customHeight="1" x14ac:dyDescent="0.15">
      <c r="A35" s="521"/>
      <c r="B35" s="599"/>
      <c r="C35" s="598"/>
      <c r="D35" s="520"/>
      <c r="E35" s="421"/>
      <c r="F35" s="420"/>
      <c r="G35" s="516"/>
      <c r="H35" s="596">
        <f>+B35*D35</f>
        <v>0</v>
      </c>
      <c r="I35" s="595">
        <f>+C35*D35</f>
        <v>0</v>
      </c>
      <c r="J35" s="499"/>
      <c r="K35" s="499"/>
      <c r="L35" s="625">
        <f t="shared" si="48"/>
        <v>0</v>
      </c>
      <c r="M35" s="625">
        <f t="shared" si="48"/>
        <v>0</v>
      </c>
      <c r="N35" s="498"/>
      <c r="O35" s="497"/>
      <c r="P35" s="592"/>
      <c r="Q35" s="591"/>
      <c r="R35" s="509">
        <f>+D35*P35</f>
        <v>0</v>
      </c>
      <c r="S35" s="508">
        <f>+D35*Q35</f>
        <v>0</v>
      </c>
      <c r="T35" s="502"/>
      <c r="U35" s="502"/>
      <c r="V35" s="506">
        <f t="shared" si="49"/>
        <v>0</v>
      </c>
      <c r="W35" s="506">
        <f t="shared" si="49"/>
        <v>0</v>
      </c>
      <c r="X35" s="501"/>
      <c r="Y35" s="500"/>
      <c r="Z35" s="592"/>
      <c r="AA35" s="591"/>
      <c r="AB35" s="509">
        <f t="shared" si="50"/>
        <v>0</v>
      </c>
      <c r="AC35" s="508">
        <f t="shared" si="50"/>
        <v>0</v>
      </c>
      <c r="AD35" s="590"/>
      <c r="AE35" s="590"/>
      <c r="AF35" s="506">
        <f t="shared" si="51"/>
        <v>0</v>
      </c>
      <c r="AG35" s="506">
        <f t="shared" si="51"/>
        <v>0</v>
      </c>
      <c r="AH35" s="505"/>
      <c r="AI35" s="504"/>
      <c r="AJ35" s="503"/>
      <c r="AK35" s="502"/>
      <c r="AL35" s="501">
        <f>+AC35*AJ35</f>
        <v>0</v>
      </c>
      <c r="AM35" s="500">
        <f>+AC35*AK35</f>
        <v>0</v>
      </c>
      <c r="AN35" s="499"/>
      <c r="AO35" s="499"/>
      <c r="AP35" s="499"/>
      <c r="AQ35" s="499"/>
      <c r="AR35" s="498">
        <f>+AK35*AN35</f>
        <v>0</v>
      </c>
      <c r="AS35" s="497">
        <f>+AK35*AO35</f>
        <v>0</v>
      </c>
      <c r="AT35" s="564"/>
      <c r="AV35" s="1114" t="s">
        <v>355</v>
      </c>
      <c r="AW35" s="333" t="s">
        <v>133</v>
      </c>
      <c r="AX35" s="601">
        <f>+AT81+AT84+AT90</f>
        <v>0</v>
      </c>
    </row>
    <row r="36" spans="1:50" ht="14.65" customHeight="1" x14ac:dyDescent="0.15">
      <c r="A36" s="600"/>
      <c r="B36" s="599"/>
      <c r="C36" s="598"/>
      <c r="D36" s="520"/>
      <c r="E36" s="421"/>
      <c r="F36" s="420"/>
      <c r="G36" s="516"/>
      <c r="H36" s="596">
        <f>+B36*D36</f>
        <v>0</v>
      </c>
      <c r="I36" s="595">
        <f>+C36*D36</f>
        <v>0</v>
      </c>
      <c r="J36" s="499"/>
      <c r="K36" s="499"/>
      <c r="L36" s="625">
        <f t="shared" si="48"/>
        <v>0</v>
      </c>
      <c r="M36" s="625">
        <f t="shared" si="48"/>
        <v>0</v>
      </c>
      <c r="N36" s="498"/>
      <c r="O36" s="497"/>
      <c r="P36" s="592"/>
      <c r="Q36" s="591"/>
      <c r="R36" s="509">
        <f>+D36*P36</f>
        <v>0</v>
      </c>
      <c r="S36" s="508">
        <f>+D36*Q36</f>
        <v>0</v>
      </c>
      <c r="T36" s="502"/>
      <c r="U36" s="502"/>
      <c r="V36" s="506">
        <f t="shared" si="49"/>
        <v>0</v>
      </c>
      <c r="W36" s="506">
        <f t="shared" si="49"/>
        <v>0</v>
      </c>
      <c r="X36" s="501"/>
      <c r="Y36" s="500"/>
      <c r="Z36" s="592"/>
      <c r="AA36" s="591"/>
      <c r="AB36" s="509">
        <f t="shared" si="50"/>
        <v>0</v>
      </c>
      <c r="AC36" s="508">
        <f t="shared" si="50"/>
        <v>0</v>
      </c>
      <c r="AD36" s="590"/>
      <c r="AE36" s="590"/>
      <c r="AF36" s="506">
        <f t="shared" si="51"/>
        <v>0</v>
      </c>
      <c r="AG36" s="506">
        <f t="shared" si="51"/>
        <v>0</v>
      </c>
      <c r="AH36" s="505"/>
      <c r="AI36" s="504"/>
      <c r="AJ36" s="503"/>
      <c r="AK36" s="502"/>
      <c r="AL36" s="501">
        <f>+AC36*AJ36</f>
        <v>0</v>
      </c>
      <c r="AM36" s="500">
        <f>+AC36*AK36</f>
        <v>0</v>
      </c>
      <c r="AN36" s="499"/>
      <c r="AO36" s="499"/>
      <c r="AP36" s="499"/>
      <c r="AQ36" s="499"/>
      <c r="AR36" s="498">
        <f>+AK36*AN36</f>
        <v>0</v>
      </c>
      <c r="AS36" s="497">
        <f>+AK36*AO36</f>
        <v>0</v>
      </c>
      <c r="AT36" s="564"/>
      <c r="AV36" s="1115"/>
      <c r="AW36" s="1118" t="s">
        <v>147</v>
      </c>
      <c r="AX36" s="587">
        <f>+AT82+AT85+AT91-AX38</f>
        <v>0</v>
      </c>
    </row>
    <row r="37" spans="1:50" ht="14.65" customHeight="1" thickBot="1" x14ac:dyDescent="0.2">
      <c r="A37" s="518" t="s">
        <v>128</v>
      </c>
      <c r="B37" s="624"/>
      <c r="C37" s="623"/>
      <c r="D37" s="450">
        <f>SUM(D33:D36)</f>
        <v>0</v>
      </c>
      <c r="E37" s="585"/>
      <c r="F37" s="622"/>
      <c r="G37" s="621"/>
      <c r="H37" s="620">
        <f>SUM(H33:H36)</f>
        <v>0</v>
      </c>
      <c r="I37" s="619">
        <f>SUM(I33:I36)</f>
        <v>0</v>
      </c>
      <c r="J37" s="499"/>
      <c r="K37" s="499"/>
      <c r="L37" s="618">
        <f>SUM(L33:L36)</f>
        <v>0</v>
      </c>
      <c r="M37" s="618">
        <f>SUM(M33:M36)</f>
        <v>0</v>
      </c>
      <c r="N37" s="617"/>
      <c r="O37" s="616"/>
      <c r="P37" s="615"/>
      <c r="Q37" s="614"/>
      <c r="R37" s="509">
        <f>SUM(R33:R36)</f>
        <v>0</v>
      </c>
      <c r="S37" s="508">
        <f>SUM(S33:S36)</f>
        <v>0</v>
      </c>
      <c r="T37" s="502"/>
      <c r="U37" s="502"/>
      <c r="V37" s="609">
        <f>SUM(V33:V36)</f>
        <v>0</v>
      </c>
      <c r="W37" s="609">
        <f>SUM(W33:W36)</f>
        <v>0</v>
      </c>
      <c r="X37" s="613"/>
      <c r="Y37" s="612"/>
      <c r="Z37" s="611"/>
      <c r="AA37" s="610"/>
      <c r="AB37" s="512">
        <f>SUM(AB33:AB36)</f>
        <v>0</v>
      </c>
      <c r="AC37" s="511">
        <f>SUM(AC33:AC36)</f>
        <v>0</v>
      </c>
      <c r="AD37" s="590"/>
      <c r="AE37" s="590"/>
      <c r="AF37" s="609">
        <f>SUM(AF33:AF36)</f>
        <v>0</v>
      </c>
      <c r="AG37" s="609">
        <f>SUM(AG33:AG36)</f>
        <v>0</v>
      </c>
      <c r="AH37" s="608"/>
      <c r="AI37" s="607"/>
      <c r="AJ37" s="503"/>
      <c r="AK37" s="502"/>
      <c r="AL37" s="501">
        <f>+AC37*AJ37</f>
        <v>0</v>
      </c>
      <c r="AM37" s="500">
        <f>+AC37*AK37</f>
        <v>0</v>
      </c>
      <c r="AN37" s="499"/>
      <c r="AO37" s="499"/>
      <c r="AP37" s="499"/>
      <c r="AQ37" s="499"/>
      <c r="AR37" s="498">
        <f>+AK37*AN37</f>
        <v>0</v>
      </c>
      <c r="AS37" s="497">
        <f>+AK37*AO37</f>
        <v>0</v>
      </c>
      <c r="AT37" s="564"/>
      <c r="AV37" s="563" t="s">
        <v>354</v>
      </c>
      <c r="AW37" s="1119"/>
      <c r="AX37" s="562">
        <f>+AU83+AU86+AU92</f>
        <v>0</v>
      </c>
    </row>
    <row r="38" spans="1:50" ht="14.65" customHeight="1" thickTop="1" x14ac:dyDescent="0.15">
      <c r="A38" s="606" t="str">
        <f>+"室内機（"&amp;G5&amp;")"</f>
        <v>室内機（給食室)</v>
      </c>
      <c r="B38" s="605"/>
      <c r="C38" s="604"/>
      <c r="D38" s="604"/>
      <c r="E38" s="547"/>
      <c r="F38" s="546"/>
      <c r="G38" s="558"/>
      <c r="H38" s="525"/>
      <c r="I38" s="338"/>
      <c r="J38" s="544"/>
      <c r="K38" s="544"/>
      <c r="L38" s="544"/>
      <c r="M38" s="544"/>
      <c r="N38" s="544"/>
      <c r="O38" s="543"/>
      <c r="P38" s="557"/>
      <c r="Q38" s="556"/>
      <c r="R38" s="556"/>
      <c r="S38" s="556"/>
      <c r="T38" s="555"/>
      <c r="U38" s="554"/>
      <c r="V38" s="554"/>
      <c r="W38" s="554"/>
      <c r="X38" s="554"/>
      <c r="Y38" s="553"/>
      <c r="Z38" s="552"/>
      <c r="AA38" s="551"/>
      <c r="AB38" s="551"/>
      <c r="AC38" s="551"/>
      <c r="AD38" s="550"/>
      <c r="AE38" s="549"/>
      <c r="AF38" s="549"/>
      <c r="AG38" s="549"/>
      <c r="AH38" s="549"/>
      <c r="AI38" s="548"/>
      <c r="AJ38" s="547"/>
      <c r="AK38" s="546"/>
      <c r="AL38" s="546"/>
      <c r="AM38" s="546"/>
      <c r="AN38" s="545"/>
      <c r="AO38" s="544"/>
      <c r="AP38" s="544"/>
      <c r="AQ38" s="544"/>
      <c r="AR38" s="544"/>
      <c r="AS38" s="543"/>
      <c r="AT38" s="542"/>
      <c r="AV38" s="603" t="s">
        <v>330</v>
      </c>
      <c r="AW38" s="1120"/>
      <c r="AX38" s="602">
        <f>SUM(L82:O83,L85:O86,Z82:AC83,Z85:AC86,AN82:AQ83,AN85:AQ86,L91:O92,Z91:AC92,AN91:AQ92)</f>
        <v>0</v>
      </c>
    </row>
    <row r="39" spans="1:50" ht="14.65" customHeight="1" thickBot="1" x14ac:dyDescent="0.2">
      <c r="A39" s="521"/>
      <c r="B39" s="599"/>
      <c r="C39" s="598"/>
      <c r="D39" s="520"/>
      <c r="E39" s="421"/>
      <c r="F39" s="420"/>
      <c r="G39" s="516"/>
      <c r="H39" s="596">
        <f>+B39*D39</f>
        <v>0</v>
      </c>
      <c r="I39" s="595">
        <f>+C39*D39</f>
        <v>0</v>
      </c>
      <c r="J39" s="499"/>
      <c r="K39" s="499"/>
      <c r="L39" s="499"/>
      <c r="M39" s="499"/>
      <c r="N39" s="594">
        <f t="shared" ref="N39:O42" si="52">+H39</f>
        <v>0</v>
      </c>
      <c r="O39" s="593">
        <f t="shared" si="52"/>
        <v>0</v>
      </c>
      <c r="P39" s="592"/>
      <c r="Q39" s="591"/>
      <c r="R39" s="509">
        <f>+D39*P39</f>
        <v>0</v>
      </c>
      <c r="S39" s="508">
        <f>+D39*Q39</f>
        <v>0</v>
      </c>
      <c r="T39" s="502"/>
      <c r="U39" s="502"/>
      <c r="V39" s="502"/>
      <c r="W39" s="502"/>
      <c r="X39" s="589">
        <f t="shared" ref="X39:Y42" si="53">+R39</f>
        <v>0</v>
      </c>
      <c r="Y39" s="588">
        <f t="shared" si="53"/>
        <v>0</v>
      </c>
      <c r="Z39" s="592"/>
      <c r="AA39" s="591"/>
      <c r="AB39" s="509">
        <f t="shared" ref="AB39:AC42" si="54">+Z39*$D39</f>
        <v>0</v>
      </c>
      <c r="AC39" s="508">
        <f t="shared" si="54"/>
        <v>0</v>
      </c>
      <c r="AD39" s="590"/>
      <c r="AE39" s="590"/>
      <c r="AF39" s="590"/>
      <c r="AG39" s="590"/>
      <c r="AH39" s="589">
        <f t="shared" ref="AH39:AI42" si="55">+AB39</f>
        <v>0</v>
      </c>
      <c r="AI39" s="588">
        <f t="shared" si="55"/>
        <v>0</v>
      </c>
      <c r="AJ39" s="503"/>
      <c r="AK39" s="502"/>
      <c r="AL39" s="501">
        <f>+AC39*AJ39</f>
        <v>0</v>
      </c>
      <c r="AM39" s="500">
        <f>+AC39*AK39</f>
        <v>0</v>
      </c>
      <c r="AN39" s="499"/>
      <c r="AO39" s="499"/>
      <c r="AP39" s="499"/>
      <c r="AQ39" s="499"/>
      <c r="AR39" s="498">
        <f>+AK39*AN39</f>
        <v>0</v>
      </c>
      <c r="AS39" s="497">
        <f>+AK39*AO39</f>
        <v>0</v>
      </c>
      <c r="AT39" s="564"/>
      <c r="AV39" s="1108" t="s">
        <v>108</v>
      </c>
      <c r="AW39" s="1109"/>
      <c r="AX39" s="467">
        <f>SUM(AX35:AX38)</f>
        <v>0</v>
      </c>
    </row>
    <row r="40" spans="1:50" ht="14.65" customHeight="1" thickTop="1" x14ac:dyDescent="0.15">
      <c r="A40" s="600"/>
      <c r="B40" s="599"/>
      <c r="C40" s="598"/>
      <c r="D40" s="520"/>
      <c r="E40" s="421"/>
      <c r="F40" s="420"/>
      <c r="G40" s="516"/>
      <c r="H40" s="596">
        <f>+B40*D40</f>
        <v>0</v>
      </c>
      <c r="I40" s="595">
        <f>+C40*D40</f>
        <v>0</v>
      </c>
      <c r="J40" s="499"/>
      <c r="K40" s="499"/>
      <c r="L40" s="499"/>
      <c r="M40" s="499"/>
      <c r="N40" s="594">
        <f t="shared" si="52"/>
        <v>0</v>
      </c>
      <c r="O40" s="593">
        <f t="shared" si="52"/>
        <v>0</v>
      </c>
      <c r="P40" s="592"/>
      <c r="Q40" s="591"/>
      <c r="R40" s="509">
        <f>+D40*P40</f>
        <v>0</v>
      </c>
      <c r="S40" s="508">
        <f>+D40*Q40</f>
        <v>0</v>
      </c>
      <c r="T40" s="502"/>
      <c r="U40" s="502"/>
      <c r="V40" s="502"/>
      <c r="W40" s="502"/>
      <c r="X40" s="589">
        <f t="shared" si="53"/>
        <v>0</v>
      </c>
      <c r="Y40" s="588">
        <f t="shared" si="53"/>
        <v>0</v>
      </c>
      <c r="Z40" s="592"/>
      <c r="AA40" s="591"/>
      <c r="AB40" s="509">
        <f t="shared" si="54"/>
        <v>0</v>
      </c>
      <c r="AC40" s="508">
        <f t="shared" si="54"/>
        <v>0</v>
      </c>
      <c r="AD40" s="590"/>
      <c r="AE40" s="590"/>
      <c r="AF40" s="590"/>
      <c r="AG40" s="590"/>
      <c r="AH40" s="589">
        <f t="shared" si="55"/>
        <v>0</v>
      </c>
      <c r="AI40" s="588">
        <f t="shared" si="55"/>
        <v>0</v>
      </c>
      <c r="AJ40" s="503"/>
      <c r="AK40" s="502"/>
      <c r="AL40" s="501">
        <f>+AC40*AJ40</f>
        <v>0</v>
      </c>
      <c r="AM40" s="500">
        <f>+AC40*AK40</f>
        <v>0</v>
      </c>
      <c r="AN40" s="499"/>
      <c r="AO40" s="499"/>
      <c r="AP40" s="499"/>
      <c r="AQ40" s="499"/>
      <c r="AR40" s="498">
        <f>+AK40*AN40</f>
        <v>0</v>
      </c>
      <c r="AS40" s="497">
        <f>+AK40*AO40</f>
        <v>0</v>
      </c>
      <c r="AT40" s="564"/>
      <c r="AV40" s="1163" t="s">
        <v>366</v>
      </c>
      <c r="AW40" s="1164"/>
      <c r="AX40" s="1165"/>
    </row>
    <row r="41" spans="1:50" ht="14.65" customHeight="1" x14ac:dyDescent="0.15">
      <c r="A41" s="600"/>
      <c r="B41" s="599"/>
      <c r="C41" s="598"/>
      <c r="D41" s="520"/>
      <c r="E41" s="421"/>
      <c r="F41" s="420"/>
      <c r="G41" s="516"/>
      <c r="H41" s="596">
        <f>+B41*D41</f>
        <v>0</v>
      </c>
      <c r="I41" s="595">
        <f>+C41*D41</f>
        <v>0</v>
      </c>
      <c r="J41" s="499"/>
      <c r="K41" s="499"/>
      <c r="L41" s="499"/>
      <c r="M41" s="499"/>
      <c r="N41" s="594">
        <f t="shared" si="52"/>
        <v>0</v>
      </c>
      <c r="O41" s="593">
        <f t="shared" si="52"/>
        <v>0</v>
      </c>
      <c r="P41" s="592"/>
      <c r="Q41" s="591"/>
      <c r="R41" s="509">
        <f>+D41*P41</f>
        <v>0</v>
      </c>
      <c r="S41" s="508">
        <f>+D41*Q41</f>
        <v>0</v>
      </c>
      <c r="T41" s="502"/>
      <c r="U41" s="502"/>
      <c r="V41" s="502"/>
      <c r="W41" s="502"/>
      <c r="X41" s="589">
        <f t="shared" si="53"/>
        <v>0</v>
      </c>
      <c r="Y41" s="588">
        <f t="shared" si="53"/>
        <v>0</v>
      </c>
      <c r="Z41" s="592"/>
      <c r="AA41" s="591"/>
      <c r="AB41" s="509">
        <f t="shared" si="54"/>
        <v>0</v>
      </c>
      <c r="AC41" s="508">
        <f t="shared" si="54"/>
        <v>0</v>
      </c>
      <c r="AD41" s="590"/>
      <c r="AE41" s="590"/>
      <c r="AF41" s="590"/>
      <c r="AG41" s="590"/>
      <c r="AH41" s="589">
        <f t="shared" si="55"/>
        <v>0</v>
      </c>
      <c r="AI41" s="588">
        <f t="shared" si="55"/>
        <v>0</v>
      </c>
      <c r="AJ41" s="503"/>
      <c r="AK41" s="502"/>
      <c r="AL41" s="501">
        <f>+AC41*AJ41</f>
        <v>0</v>
      </c>
      <c r="AM41" s="500">
        <f>+AC41*AK41</f>
        <v>0</v>
      </c>
      <c r="AN41" s="499"/>
      <c r="AO41" s="499"/>
      <c r="AP41" s="499"/>
      <c r="AQ41" s="499"/>
      <c r="AR41" s="498">
        <f>+AK41*AN41</f>
        <v>0</v>
      </c>
      <c r="AS41" s="497">
        <f>+AK41*AO41</f>
        <v>0</v>
      </c>
      <c r="AT41" s="564"/>
      <c r="AV41" s="1114" t="s">
        <v>355</v>
      </c>
      <c r="AW41" s="333" t="s">
        <v>133</v>
      </c>
      <c r="AX41" s="601">
        <f>+AT87</f>
        <v>0</v>
      </c>
    </row>
    <row r="42" spans="1:50" ht="14.65" customHeight="1" x14ac:dyDescent="0.15">
      <c r="A42" s="600"/>
      <c r="B42" s="599"/>
      <c r="C42" s="598"/>
      <c r="D42" s="520"/>
      <c r="E42" s="597"/>
      <c r="F42" s="498"/>
      <c r="G42" s="497"/>
      <c r="H42" s="596">
        <f>+B42*D42</f>
        <v>0</v>
      </c>
      <c r="I42" s="595">
        <f>+C42*D42</f>
        <v>0</v>
      </c>
      <c r="J42" s="499"/>
      <c r="K42" s="499"/>
      <c r="L42" s="499"/>
      <c r="M42" s="499"/>
      <c r="N42" s="594">
        <f t="shared" si="52"/>
        <v>0</v>
      </c>
      <c r="O42" s="593">
        <f t="shared" si="52"/>
        <v>0</v>
      </c>
      <c r="P42" s="592"/>
      <c r="Q42" s="591"/>
      <c r="R42" s="509">
        <f>+D42*P42</f>
        <v>0</v>
      </c>
      <c r="S42" s="508">
        <f>+D42*Q42</f>
        <v>0</v>
      </c>
      <c r="T42" s="502"/>
      <c r="U42" s="502"/>
      <c r="V42" s="502"/>
      <c r="W42" s="502"/>
      <c r="X42" s="589">
        <f t="shared" si="53"/>
        <v>0</v>
      </c>
      <c r="Y42" s="588">
        <f t="shared" si="53"/>
        <v>0</v>
      </c>
      <c r="Z42" s="592"/>
      <c r="AA42" s="591"/>
      <c r="AB42" s="509">
        <f t="shared" si="54"/>
        <v>0</v>
      </c>
      <c r="AC42" s="508">
        <f t="shared" si="54"/>
        <v>0</v>
      </c>
      <c r="AD42" s="590"/>
      <c r="AE42" s="590"/>
      <c r="AF42" s="590"/>
      <c r="AG42" s="590"/>
      <c r="AH42" s="589">
        <f t="shared" si="55"/>
        <v>0</v>
      </c>
      <c r="AI42" s="588">
        <f t="shared" si="55"/>
        <v>0</v>
      </c>
      <c r="AJ42" s="503"/>
      <c r="AK42" s="502"/>
      <c r="AL42" s="501">
        <f>+AC42*AJ42</f>
        <v>0</v>
      </c>
      <c r="AM42" s="500">
        <f>+AC42*AK42</f>
        <v>0</v>
      </c>
      <c r="AN42" s="499"/>
      <c r="AO42" s="499"/>
      <c r="AP42" s="499"/>
      <c r="AQ42" s="499"/>
      <c r="AR42" s="498">
        <f>+AK42*AN42</f>
        <v>0</v>
      </c>
      <c r="AS42" s="497">
        <f>+AK42*AO42</f>
        <v>0</v>
      </c>
      <c r="AT42" s="564"/>
      <c r="AV42" s="1115"/>
      <c r="AW42" s="1118" t="s">
        <v>147</v>
      </c>
      <c r="AX42" s="587">
        <f>+AT88</f>
        <v>0</v>
      </c>
    </row>
    <row r="43" spans="1:50" ht="14.65" customHeight="1" thickBot="1" x14ac:dyDescent="0.2">
      <c r="A43" s="586" t="s">
        <v>128</v>
      </c>
      <c r="B43" s="585"/>
      <c r="C43" s="584"/>
      <c r="D43" s="583">
        <f>SUM(D39:D42)</f>
        <v>0</v>
      </c>
      <c r="E43" s="568"/>
      <c r="F43" s="566"/>
      <c r="G43" s="565"/>
      <c r="H43" s="582">
        <f>SUM(H39:H42)</f>
        <v>0</v>
      </c>
      <c r="I43" s="581">
        <f>SUM(I39:I42)</f>
        <v>0</v>
      </c>
      <c r="J43" s="567"/>
      <c r="K43" s="567"/>
      <c r="L43" s="567"/>
      <c r="M43" s="567"/>
      <c r="N43" s="580">
        <f>SUM(N32:N42)</f>
        <v>0</v>
      </c>
      <c r="O43" s="579">
        <f>SUM(O32:O42)</f>
        <v>0</v>
      </c>
      <c r="P43" s="572"/>
      <c r="Q43" s="571"/>
      <c r="R43" s="578">
        <f>SUM(R39:R42)</f>
        <v>0</v>
      </c>
      <c r="S43" s="577">
        <f>SUM(S39:S42)</f>
        <v>0</v>
      </c>
      <c r="T43" s="572"/>
      <c r="U43" s="571"/>
      <c r="V43" s="571"/>
      <c r="W43" s="571"/>
      <c r="X43" s="574">
        <f>SUM(X39:X42)</f>
        <v>0</v>
      </c>
      <c r="Y43" s="573">
        <f>SUM(Y39:Y42)</f>
        <v>0</v>
      </c>
      <c r="Z43" s="576"/>
      <c r="AA43" s="575"/>
      <c r="AB43" s="578">
        <f>SUM(AB39:AB42)</f>
        <v>0</v>
      </c>
      <c r="AC43" s="577">
        <f>SUM(AC39:AC42)</f>
        <v>0</v>
      </c>
      <c r="AD43" s="576"/>
      <c r="AE43" s="575"/>
      <c r="AF43" s="575"/>
      <c r="AG43" s="575"/>
      <c r="AH43" s="574">
        <f>SUM(AH32:AH42)</f>
        <v>0</v>
      </c>
      <c r="AI43" s="573">
        <f>SUM(AI32:AI42)</f>
        <v>0</v>
      </c>
      <c r="AJ43" s="572"/>
      <c r="AK43" s="571"/>
      <c r="AL43" s="570">
        <f>SUM(AL32:AL42)</f>
        <v>0</v>
      </c>
      <c r="AM43" s="569">
        <f>SUM(AM32:AM42)</f>
        <v>0</v>
      </c>
      <c r="AN43" s="568"/>
      <c r="AO43" s="567"/>
      <c r="AP43" s="567"/>
      <c r="AQ43" s="567"/>
      <c r="AR43" s="566">
        <f>SUM(AR32:AR42)</f>
        <v>0</v>
      </c>
      <c r="AS43" s="565">
        <f>SUM(AS32:AS42)</f>
        <v>0</v>
      </c>
      <c r="AT43" s="564"/>
      <c r="AV43" s="563" t="s">
        <v>354</v>
      </c>
      <c r="AW43" s="1120"/>
      <c r="AX43" s="562">
        <f>+AU89</f>
        <v>0</v>
      </c>
    </row>
    <row r="44" spans="1:50" ht="14.65" customHeight="1" thickTop="1" thickBot="1" x14ac:dyDescent="0.2">
      <c r="A44" s="561" t="s">
        <v>365</v>
      </c>
      <c r="B44" s="1121" t="s">
        <v>364</v>
      </c>
      <c r="C44" s="1122"/>
      <c r="D44" s="560" t="s">
        <v>121</v>
      </c>
      <c r="E44" s="547"/>
      <c r="F44" s="546"/>
      <c r="G44" s="559" t="s">
        <v>363</v>
      </c>
      <c r="H44" s="547"/>
      <c r="I44" s="558"/>
      <c r="J44" s="544"/>
      <c r="K44" s="544"/>
      <c r="L44" s="544"/>
      <c r="M44" s="544"/>
      <c r="N44" s="544"/>
      <c r="O44" s="543"/>
      <c r="P44" s="557"/>
      <c r="Q44" s="556"/>
      <c r="R44" s="556"/>
      <c r="S44" s="556"/>
      <c r="T44" s="555"/>
      <c r="U44" s="554"/>
      <c r="V44" s="554"/>
      <c r="W44" s="554"/>
      <c r="X44" s="554"/>
      <c r="Y44" s="553"/>
      <c r="Z44" s="552"/>
      <c r="AA44" s="551"/>
      <c r="AB44" s="551"/>
      <c r="AC44" s="551"/>
      <c r="AD44" s="550"/>
      <c r="AE44" s="549"/>
      <c r="AF44" s="549"/>
      <c r="AG44" s="549"/>
      <c r="AH44" s="549"/>
      <c r="AI44" s="548"/>
      <c r="AJ44" s="547"/>
      <c r="AK44" s="546"/>
      <c r="AL44" s="546"/>
      <c r="AM44" s="546"/>
      <c r="AN44" s="545"/>
      <c r="AO44" s="544"/>
      <c r="AP44" s="544"/>
      <c r="AQ44" s="544"/>
      <c r="AR44" s="544"/>
      <c r="AS44" s="543"/>
      <c r="AT44" s="542"/>
      <c r="AV44" s="1108" t="s">
        <v>108</v>
      </c>
      <c r="AW44" s="1109"/>
      <c r="AX44" s="467">
        <f>SUM(AX41:AX43)</f>
        <v>0</v>
      </c>
    </row>
    <row r="45" spans="1:50" ht="14.65" customHeight="1" thickTop="1" thickBot="1" x14ac:dyDescent="0.2">
      <c r="A45" s="541" t="str">
        <f>+E5</f>
        <v>教室等</v>
      </c>
      <c r="B45" s="1112"/>
      <c r="C45" s="1113"/>
      <c r="D45" s="540"/>
      <c r="E45" s="525"/>
      <c r="F45" s="440"/>
      <c r="G45" s="338"/>
      <c r="H45" s="525"/>
      <c r="I45" s="338"/>
      <c r="J45" s="534"/>
      <c r="K45" s="533"/>
      <c r="L45" s="523"/>
      <c r="M45" s="523"/>
      <c r="N45" s="523"/>
      <c r="O45" s="394"/>
      <c r="P45" s="525"/>
      <c r="Q45" s="440"/>
      <c r="R45" s="440"/>
      <c r="S45" s="440"/>
      <c r="T45" s="534"/>
      <c r="U45" s="533"/>
      <c r="V45" s="532"/>
      <c r="W45" s="532"/>
      <c r="X45" s="532"/>
      <c r="Y45" s="531"/>
      <c r="Z45" s="530"/>
      <c r="AA45" s="529"/>
      <c r="AB45" s="529"/>
      <c r="AC45" s="529"/>
      <c r="AD45" s="528"/>
      <c r="AE45" s="527"/>
      <c r="AF45" s="527"/>
      <c r="AG45" s="527"/>
      <c r="AH45" s="527"/>
      <c r="AI45" s="526"/>
      <c r="AJ45" s="525"/>
      <c r="AK45" s="440"/>
      <c r="AL45" s="440"/>
      <c r="AM45" s="440"/>
      <c r="AN45" s="524"/>
      <c r="AO45" s="523"/>
      <c r="AP45" s="523"/>
      <c r="AQ45" s="523"/>
      <c r="AR45" s="523"/>
      <c r="AS45" s="394"/>
      <c r="AT45" s="522"/>
      <c r="AV45" s="1099" t="s">
        <v>362</v>
      </c>
      <c r="AW45" s="1100"/>
      <c r="AX45" s="1101"/>
    </row>
    <row r="46" spans="1:50" ht="14.65" customHeight="1" x14ac:dyDescent="0.15">
      <c r="A46" s="521"/>
      <c r="B46" s="1078"/>
      <c r="C46" s="1079"/>
      <c r="D46" s="520"/>
      <c r="E46" s="421"/>
      <c r="F46" s="420"/>
      <c r="G46" s="516"/>
      <c r="H46" s="515"/>
      <c r="I46" s="514"/>
      <c r="J46" s="513"/>
      <c r="K46" s="513"/>
      <c r="L46" s="498"/>
      <c r="M46" s="498"/>
      <c r="N46" s="498"/>
      <c r="O46" s="497"/>
      <c r="P46" s="1080"/>
      <c r="Q46" s="1081"/>
      <c r="R46" s="519">
        <f>+$D46*$P46</f>
        <v>0</v>
      </c>
      <c r="S46" s="508">
        <f>+$D46*$P46</f>
        <v>0</v>
      </c>
      <c r="T46" s="537">
        <f>+$R46</f>
        <v>0</v>
      </c>
      <c r="U46" s="537">
        <f>+$S46</f>
        <v>0</v>
      </c>
      <c r="V46" s="501"/>
      <c r="W46" s="501"/>
      <c r="X46" s="501"/>
      <c r="Y46" s="500"/>
      <c r="Z46" s="1080"/>
      <c r="AA46" s="1081"/>
      <c r="AB46" s="509">
        <f>+Z46*$D46</f>
        <v>0</v>
      </c>
      <c r="AC46" s="508">
        <f>+AA46*$D46</f>
        <v>0</v>
      </c>
      <c r="AD46" s="537">
        <f>+$AB46</f>
        <v>0</v>
      </c>
      <c r="AE46" s="537">
        <f>+$AC46</f>
        <v>0</v>
      </c>
      <c r="AF46" s="505"/>
      <c r="AG46" s="505"/>
      <c r="AH46" s="505"/>
      <c r="AI46" s="504"/>
      <c r="AJ46" s="503"/>
      <c r="AK46" s="502"/>
      <c r="AL46" s="501"/>
      <c r="AM46" s="500"/>
      <c r="AN46" s="499"/>
      <c r="AO46" s="499"/>
      <c r="AP46" s="499"/>
      <c r="AQ46" s="499"/>
      <c r="AR46" s="498"/>
      <c r="AS46" s="497"/>
      <c r="AT46" s="496"/>
      <c r="AV46" s="1102" t="s">
        <v>355</v>
      </c>
      <c r="AW46" s="1103"/>
      <c r="AX46" s="493">
        <f>+AX35+AX36+AX41+AX42</f>
        <v>0</v>
      </c>
    </row>
    <row r="47" spans="1:50" ht="14.65" customHeight="1" thickBot="1" x14ac:dyDescent="0.2">
      <c r="A47" s="521"/>
      <c r="B47" s="1078"/>
      <c r="C47" s="1079"/>
      <c r="D47" s="520"/>
      <c r="E47" s="421"/>
      <c r="F47" s="420"/>
      <c r="G47" s="516"/>
      <c r="H47" s="515"/>
      <c r="I47" s="514"/>
      <c r="J47" s="513"/>
      <c r="K47" s="513"/>
      <c r="L47" s="498"/>
      <c r="M47" s="498"/>
      <c r="N47" s="498"/>
      <c r="O47" s="497"/>
      <c r="P47" s="1080"/>
      <c r="Q47" s="1081"/>
      <c r="R47" s="519">
        <f>+$D47*$P47</f>
        <v>0</v>
      </c>
      <c r="S47" s="508">
        <f>+$D47*$P47</f>
        <v>0</v>
      </c>
      <c r="T47" s="537">
        <f>+$R47</f>
        <v>0</v>
      </c>
      <c r="U47" s="537">
        <f>+$S47</f>
        <v>0</v>
      </c>
      <c r="V47" s="501"/>
      <c r="W47" s="501"/>
      <c r="X47" s="501"/>
      <c r="Y47" s="500"/>
      <c r="Z47" s="1080"/>
      <c r="AA47" s="1081"/>
      <c r="AB47" s="509">
        <f>+Z47*$D47</f>
        <v>0</v>
      </c>
      <c r="AC47" s="508">
        <f>+AA47*$D47</f>
        <v>0</v>
      </c>
      <c r="AD47" s="537">
        <f>+$AB47</f>
        <v>0</v>
      </c>
      <c r="AE47" s="537">
        <f>+$AC47</f>
        <v>0</v>
      </c>
      <c r="AF47" s="505"/>
      <c r="AG47" s="505"/>
      <c r="AH47" s="505"/>
      <c r="AI47" s="504"/>
      <c r="AJ47" s="503"/>
      <c r="AK47" s="502"/>
      <c r="AL47" s="501"/>
      <c r="AM47" s="500"/>
      <c r="AN47" s="499"/>
      <c r="AO47" s="499"/>
      <c r="AP47" s="499"/>
      <c r="AQ47" s="499"/>
      <c r="AR47" s="498"/>
      <c r="AS47" s="497"/>
      <c r="AT47" s="496"/>
      <c r="AV47" s="1108" t="s">
        <v>354</v>
      </c>
      <c r="AW47" s="1109"/>
      <c r="AX47" s="467">
        <f>+AX37+AX43</f>
        <v>0</v>
      </c>
    </row>
    <row r="48" spans="1:50" ht="14.65" customHeight="1" thickTop="1" thickBot="1" x14ac:dyDescent="0.2">
      <c r="A48" s="539" t="s">
        <v>129</v>
      </c>
      <c r="B48" s="1104"/>
      <c r="C48" s="1105"/>
      <c r="D48" s="538">
        <f>SUM(D46:D47)</f>
        <v>0</v>
      </c>
      <c r="E48" s="421"/>
      <c r="F48" s="420"/>
      <c r="G48" s="516"/>
      <c r="H48" s="515"/>
      <c r="I48" s="514"/>
      <c r="J48" s="513"/>
      <c r="K48" s="513"/>
      <c r="L48" s="498"/>
      <c r="M48" s="498"/>
      <c r="N48" s="498"/>
      <c r="O48" s="497"/>
      <c r="P48" s="1106"/>
      <c r="Q48" s="1107"/>
      <c r="R48" s="512">
        <f>SUM(R46:R47)</f>
        <v>0</v>
      </c>
      <c r="S48" s="511">
        <f>SUM(S46:S47)</f>
        <v>0</v>
      </c>
      <c r="T48" s="537">
        <f>+$R48</f>
        <v>0</v>
      </c>
      <c r="U48" s="537">
        <f>+$S48</f>
        <v>0</v>
      </c>
      <c r="V48" s="501"/>
      <c r="W48" s="501"/>
      <c r="X48" s="501"/>
      <c r="Y48" s="500"/>
      <c r="Z48" s="510"/>
      <c r="AA48" s="507"/>
      <c r="AB48" s="509">
        <f>SUM(AB46:AB47)</f>
        <v>0</v>
      </c>
      <c r="AC48" s="508">
        <f>SUM(AC46:AC47)</f>
        <v>0</v>
      </c>
      <c r="AD48" s="537">
        <f>+$AB48</f>
        <v>0</v>
      </c>
      <c r="AE48" s="537">
        <f>+$AC48</f>
        <v>0</v>
      </c>
      <c r="AF48" s="505"/>
      <c r="AG48" s="505"/>
      <c r="AH48" s="505"/>
      <c r="AI48" s="504"/>
      <c r="AJ48" s="503"/>
      <c r="AK48" s="502"/>
      <c r="AL48" s="501"/>
      <c r="AM48" s="500"/>
      <c r="AN48" s="499"/>
      <c r="AO48" s="499"/>
      <c r="AP48" s="499"/>
      <c r="AQ48" s="499"/>
      <c r="AR48" s="498"/>
      <c r="AS48" s="497"/>
      <c r="AT48" s="496"/>
      <c r="AV48" s="469" t="s">
        <v>354</v>
      </c>
      <c r="AW48" s="468"/>
      <c r="AX48" s="467">
        <f>+AT95</f>
        <v>0</v>
      </c>
    </row>
    <row r="49" spans="1:50" ht="14.65" customHeight="1" thickTop="1" thickBot="1" x14ac:dyDescent="0.2">
      <c r="A49" s="536" t="str">
        <f>+F5</f>
        <v>管理諸室</v>
      </c>
      <c r="B49" s="1110"/>
      <c r="C49" s="1111"/>
      <c r="D49" s="535"/>
      <c r="E49" s="525"/>
      <c r="F49" s="440"/>
      <c r="G49" s="338"/>
      <c r="H49" s="525"/>
      <c r="I49" s="338"/>
      <c r="J49" s="534"/>
      <c r="K49" s="533"/>
      <c r="L49" s="523"/>
      <c r="M49" s="523"/>
      <c r="N49" s="523"/>
      <c r="O49" s="394"/>
      <c r="P49" s="525"/>
      <c r="Q49" s="440"/>
      <c r="R49" s="440"/>
      <c r="S49" s="440"/>
      <c r="T49" s="534"/>
      <c r="U49" s="533"/>
      <c r="V49" s="532"/>
      <c r="W49" s="532"/>
      <c r="X49" s="532"/>
      <c r="Y49" s="531"/>
      <c r="Z49" s="530"/>
      <c r="AA49" s="529"/>
      <c r="AB49" s="529"/>
      <c r="AC49" s="529"/>
      <c r="AD49" s="528"/>
      <c r="AE49" s="527"/>
      <c r="AF49" s="527"/>
      <c r="AG49" s="527"/>
      <c r="AH49" s="527"/>
      <c r="AI49" s="526"/>
      <c r="AJ49" s="525"/>
      <c r="AK49" s="440"/>
      <c r="AL49" s="440"/>
      <c r="AM49" s="440"/>
      <c r="AN49" s="524"/>
      <c r="AO49" s="523"/>
      <c r="AP49" s="523"/>
      <c r="AQ49" s="523"/>
      <c r="AR49" s="523"/>
      <c r="AS49" s="394"/>
      <c r="AT49" s="522"/>
      <c r="AV49" s="1082" t="s">
        <v>108</v>
      </c>
      <c r="AW49" s="1083"/>
      <c r="AX49" s="460">
        <f>SUM(AX48:AX48)</f>
        <v>0</v>
      </c>
    </row>
    <row r="50" spans="1:50" ht="14.65" customHeight="1" x14ac:dyDescent="0.15">
      <c r="A50" s="521"/>
      <c r="B50" s="1078"/>
      <c r="C50" s="1079"/>
      <c r="D50" s="520"/>
      <c r="E50" s="421"/>
      <c r="F50" s="420"/>
      <c r="G50" s="516"/>
      <c r="H50" s="515"/>
      <c r="I50" s="514"/>
      <c r="J50" s="513"/>
      <c r="K50" s="513"/>
      <c r="L50" s="498"/>
      <c r="M50" s="498"/>
      <c r="N50" s="498"/>
      <c r="O50" s="497"/>
      <c r="P50" s="1080"/>
      <c r="Q50" s="1081"/>
      <c r="R50" s="519">
        <f>+$D50*$P50</f>
        <v>0</v>
      </c>
      <c r="S50" s="508">
        <f>+$D50*$P50</f>
        <v>0</v>
      </c>
      <c r="T50" s="502"/>
      <c r="U50" s="502"/>
      <c r="V50" s="506">
        <f>+$R50</f>
        <v>0</v>
      </c>
      <c r="W50" s="506">
        <f>+$S50</f>
        <v>0</v>
      </c>
      <c r="X50" s="501"/>
      <c r="Y50" s="500"/>
      <c r="Z50" s="1080"/>
      <c r="AA50" s="1081"/>
      <c r="AB50" s="509">
        <f>+Z50*$D50</f>
        <v>0</v>
      </c>
      <c r="AC50" s="508">
        <f>+AA50*$D50</f>
        <v>0</v>
      </c>
      <c r="AD50" s="507"/>
      <c r="AE50" s="507"/>
      <c r="AF50" s="506">
        <f>+$AB50</f>
        <v>0</v>
      </c>
      <c r="AG50" s="506">
        <f>+$AC50</f>
        <v>0</v>
      </c>
      <c r="AH50" s="505"/>
      <c r="AI50" s="504"/>
      <c r="AJ50" s="503"/>
      <c r="AK50" s="502"/>
      <c r="AL50" s="501"/>
      <c r="AM50" s="500"/>
      <c r="AN50" s="499"/>
      <c r="AO50" s="499"/>
      <c r="AP50" s="499"/>
      <c r="AQ50" s="499"/>
      <c r="AR50" s="498"/>
      <c r="AS50" s="497"/>
      <c r="AT50" s="496"/>
    </row>
    <row r="51" spans="1:50" ht="14.65" customHeight="1" thickBot="1" x14ac:dyDescent="0.2">
      <c r="A51" s="521"/>
      <c r="B51" s="1078"/>
      <c r="C51" s="1079"/>
      <c r="D51" s="520"/>
      <c r="E51" s="421"/>
      <c r="F51" s="420"/>
      <c r="G51" s="516"/>
      <c r="H51" s="515"/>
      <c r="I51" s="514"/>
      <c r="J51" s="513"/>
      <c r="K51" s="513"/>
      <c r="L51" s="498"/>
      <c r="M51" s="498"/>
      <c r="N51" s="498"/>
      <c r="O51" s="497"/>
      <c r="P51" s="1080"/>
      <c r="Q51" s="1081"/>
      <c r="R51" s="519">
        <f>+$D51*$P51</f>
        <v>0</v>
      </c>
      <c r="S51" s="508">
        <f>+$D51*$P51</f>
        <v>0</v>
      </c>
      <c r="T51" s="502"/>
      <c r="U51" s="502"/>
      <c r="V51" s="506">
        <f>+$R51</f>
        <v>0</v>
      </c>
      <c r="W51" s="506">
        <f>+$S51</f>
        <v>0</v>
      </c>
      <c r="X51" s="501"/>
      <c r="Y51" s="500"/>
      <c r="Z51" s="1080"/>
      <c r="AA51" s="1081"/>
      <c r="AB51" s="509">
        <f>+Z51*$D51</f>
        <v>0</v>
      </c>
      <c r="AC51" s="508">
        <f>+AA51*$D51</f>
        <v>0</v>
      </c>
      <c r="AD51" s="507"/>
      <c r="AE51" s="507"/>
      <c r="AF51" s="506">
        <f>+$AB51</f>
        <v>0</v>
      </c>
      <c r="AG51" s="506">
        <f>+$AC51</f>
        <v>0</v>
      </c>
      <c r="AH51" s="505"/>
      <c r="AI51" s="504"/>
      <c r="AJ51" s="503"/>
      <c r="AK51" s="502"/>
      <c r="AL51" s="501"/>
      <c r="AM51" s="500"/>
      <c r="AN51" s="499"/>
      <c r="AO51" s="499"/>
      <c r="AP51" s="499"/>
      <c r="AQ51" s="499"/>
      <c r="AR51" s="498"/>
      <c r="AS51" s="497"/>
      <c r="AT51" s="496"/>
      <c r="AV51" s="256" t="s">
        <v>361</v>
      </c>
    </row>
    <row r="52" spans="1:50" ht="14.65" customHeight="1" thickBot="1" x14ac:dyDescent="0.2">
      <c r="A52" s="518" t="s">
        <v>129</v>
      </c>
      <c r="B52" s="1104"/>
      <c r="C52" s="1105"/>
      <c r="D52" s="517">
        <f>SUM(D50:D51)</f>
        <v>0</v>
      </c>
      <c r="E52" s="421"/>
      <c r="F52" s="420"/>
      <c r="G52" s="516"/>
      <c r="H52" s="515"/>
      <c r="I52" s="514"/>
      <c r="J52" s="513"/>
      <c r="K52" s="513"/>
      <c r="L52" s="498"/>
      <c r="M52" s="498"/>
      <c r="N52" s="498"/>
      <c r="O52" s="497"/>
      <c r="P52" s="1106"/>
      <c r="Q52" s="1107"/>
      <c r="R52" s="512">
        <f>SUM(R50:R51)</f>
        <v>0</v>
      </c>
      <c r="S52" s="511">
        <f>SUM(S50:S51)</f>
        <v>0</v>
      </c>
      <c r="T52" s="502"/>
      <c r="U52" s="502"/>
      <c r="V52" s="506">
        <f>+$R52</f>
        <v>0</v>
      </c>
      <c r="W52" s="506">
        <f>+$S52</f>
        <v>0</v>
      </c>
      <c r="X52" s="501"/>
      <c r="Y52" s="500"/>
      <c r="Z52" s="510"/>
      <c r="AA52" s="507"/>
      <c r="AB52" s="509">
        <f>SUM(AB50:AB51)</f>
        <v>0</v>
      </c>
      <c r="AC52" s="508">
        <f>SUM(AC50:AC51)</f>
        <v>0</v>
      </c>
      <c r="AD52" s="507"/>
      <c r="AE52" s="507"/>
      <c r="AF52" s="506">
        <f>+$AB52</f>
        <v>0</v>
      </c>
      <c r="AG52" s="506">
        <f>+$AC52</f>
        <v>0</v>
      </c>
      <c r="AH52" s="505"/>
      <c r="AI52" s="504"/>
      <c r="AJ52" s="503"/>
      <c r="AK52" s="502"/>
      <c r="AL52" s="501"/>
      <c r="AM52" s="500"/>
      <c r="AN52" s="499"/>
      <c r="AO52" s="499"/>
      <c r="AP52" s="499"/>
      <c r="AQ52" s="499"/>
      <c r="AR52" s="498"/>
      <c r="AS52" s="497"/>
      <c r="AT52" s="496"/>
      <c r="AV52" s="495" t="s">
        <v>355</v>
      </c>
      <c r="AW52" s="494"/>
      <c r="AX52" s="493">
        <f>+AT94</f>
        <v>0</v>
      </c>
    </row>
    <row r="53" spans="1:50" ht="14.65" customHeight="1" thickTop="1" thickBot="1" x14ac:dyDescent="0.2">
      <c r="A53" s="492" t="s">
        <v>28</v>
      </c>
      <c r="B53" s="477"/>
      <c r="C53" s="476"/>
      <c r="D53" s="491"/>
      <c r="E53" s="477"/>
      <c r="F53" s="491"/>
      <c r="G53" s="490"/>
      <c r="H53" s="477"/>
      <c r="I53" s="490"/>
      <c r="J53" s="489">
        <f t="shared" ref="J53:O53" si="56">+J19+J31+J37+J43</f>
        <v>0</v>
      </c>
      <c r="K53" s="489">
        <f t="shared" si="56"/>
        <v>0</v>
      </c>
      <c r="L53" s="488">
        <f t="shared" si="56"/>
        <v>0</v>
      </c>
      <c r="M53" s="488">
        <f t="shared" si="56"/>
        <v>0</v>
      </c>
      <c r="N53" s="487">
        <f t="shared" si="56"/>
        <v>0</v>
      </c>
      <c r="O53" s="486">
        <f t="shared" si="56"/>
        <v>0</v>
      </c>
      <c r="P53" s="477"/>
      <c r="Q53" s="476"/>
      <c r="R53" s="483">
        <f t="shared" ref="R53:Y53" si="57">+R19+R31+R37+R43+R48+R52</f>
        <v>0</v>
      </c>
      <c r="S53" s="482">
        <f t="shared" si="57"/>
        <v>0</v>
      </c>
      <c r="T53" s="481">
        <f t="shared" si="57"/>
        <v>0</v>
      </c>
      <c r="U53" s="481">
        <f t="shared" si="57"/>
        <v>0</v>
      </c>
      <c r="V53" s="480">
        <f t="shared" si="57"/>
        <v>0</v>
      </c>
      <c r="W53" s="480">
        <f t="shared" si="57"/>
        <v>0</v>
      </c>
      <c r="X53" s="479">
        <f t="shared" si="57"/>
        <v>0</v>
      </c>
      <c r="Y53" s="478">
        <f t="shared" si="57"/>
        <v>0</v>
      </c>
      <c r="Z53" s="485"/>
      <c r="AA53" s="484"/>
      <c r="AB53" s="483">
        <f t="shared" ref="AB53:AI53" si="58">+AB19+AB31+AB37+AB43+AB48+AB52</f>
        <v>0</v>
      </c>
      <c r="AC53" s="482">
        <f t="shared" si="58"/>
        <v>0</v>
      </c>
      <c r="AD53" s="481">
        <f t="shared" si="58"/>
        <v>0</v>
      </c>
      <c r="AE53" s="481">
        <f t="shared" si="58"/>
        <v>0</v>
      </c>
      <c r="AF53" s="480">
        <f t="shared" si="58"/>
        <v>0</v>
      </c>
      <c r="AG53" s="480">
        <f t="shared" si="58"/>
        <v>0</v>
      </c>
      <c r="AH53" s="479">
        <f t="shared" si="58"/>
        <v>0</v>
      </c>
      <c r="AI53" s="478">
        <f t="shared" si="58"/>
        <v>0</v>
      </c>
      <c r="AJ53" s="477"/>
      <c r="AK53" s="476"/>
      <c r="AL53" s="475">
        <f t="shared" ref="AL53:AS53" si="59">+AL19</f>
        <v>0</v>
      </c>
      <c r="AM53" s="474">
        <f t="shared" si="59"/>
        <v>0</v>
      </c>
      <c r="AN53" s="473">
        <f t="shared" si="59"/>
        <v>0</v>
      </c>
      <c r="AO53" s="473">
        <f t="shared" si="59"/>
        <v>0</v>
      </c>
      <c r="AP53" s="473">
        <f t="shared" si="59"/>
        <v>0</v>
      </c>
      <c r="AQ53" s="473">
        <f t="shared" si="59"/>
        <v>0</v>
      </c>
      <c r="AR53" s="472">
        <f t="shared" si="59"/>
        <v>0</v>
      </c>
      <c r="AS53" s="471">
        <f t="shared" si="59"/>
        <v>0</v>
      </c>
      <c r="AT53" s="470"/>
      <c r="AV53" s="469" t="s">
        <v>354</v>
      </c>
      <c r="AW53" s="468"/>
      <c r="AX53" s="467">
        <f>+AT95</f>
        <v>0</v>
      </c>
    </row>
    <row r="54" spans="1:50" ht="14.65" customHeight="1" thickTop="1" thickBot="1" x14ac:dyDescent="0.2">
      <c r="A54" s="466" t="s">
        <v>130</v>
      </c>
      <c r="B54" s="465">
        <f>MAX(R53:S53)</f>
        <v>0</v>
      </c>
      <c r="C54" s="464" t="s">
        <v>131</v>
      </c>
      <c r="D54" s="462"/>
      <c r="E54" s="169"/>
      <c r="F54" s="169"/>
      <c r="G54" s="169" t="s">
        <v>360</v>
      </c>
      <c r="H54" s="462"/>
      <c r="I54" s="462"/>
      <c r="J54" s="462"/>
      <c r="K54" s="462"/>
      <c r="L54" s="462"/>
      <c r="M54" s="462"/>
      <c r="N54" s="462"/>
      <c r="O54" s="462"/>
      <c r="P54" s="462"/>
      <c r="Q54" s="462"/>
      <c r="R54" s="462"/>
      <c r="S54" s="462"/>
      <c r="T54" s="462"/>
      <c r="U54" s="462"/>
      <c r="V54" s="462"/>
      <c r="W54" s="462"/>
      <c r="X54" s="462"/>
      <c r="Y54" s="462"/>
      <c r="Z54" s="462"/>
      <c r="AA54" s="462"/>
      <c r="AB54" s="462"/>
      <c r="AC54" s="462"/>
      <c r="AD54" s="462"/>
      <c r="AE54" s="462"/>
      <c r="AF54" s="463"/>
      <c r="AG54" s="463"/>
      <c r="AH54" s="463"/>
      <c r="AI54" s="463"/>
      <c r="AJ54" s="463"/>
      <c r="AK54" s="463"/>
      <c r="AL54" s="463"/>
      <c r="AM54" s="463"/>
      <c r="AN54" s="463"/>
      <c r="AO54" s="463"/>
      <c r="AP54" s="462"/>
      <c r="AQ54" s="462"/>
      <c r="AR54" s="462"/>
      <c r="AS54" s="462"/>
      <c r="AT54" s="461"/>
      <c r="AV54" s="1082" t="s">
        <v>108</v>
      </c>
      <c r="AW54" s="1083"/>
      <c r="AX54" s="460">
        <f>SUM(AX52:AX53)</f>
        <v>0</v>
      </c>
    </row>
    <row r="55" spans="1:50" ht="14.65" customHeight="1" x14ac:dyDescent="0.15">
      <c r="A55" s="427" t="s">
        <v>359</v>
      </c>
      <c r="B55" s="459"/>
      <c r="C55" s="257"/>
      <c r="D55" s="258"/>
      <c r="E55" s="4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457"/>
      <c r="AF55" s="457"/>
      <c r="AG55" s="457"/>
      <c r="AH55" s="457"/>
      <c r="AI55" s="457"/>
      <c r="AJ55" s="457"/>
      <c r="AK55" s="457"/>
      <c r="AL55" s="457"/>
      <c r="AM55" s="258"/>
      <c r="AN55" s="258"/>
      <c r="AO55" s="258"/>
      <c r="AP55" s="258"/>
      <c r="AQ55" s="258"/>
      <c r="AR55" s="258"/>
      <c r="AS55" s="258"/>
    </row>
    <row r="56" spans="1:50" ht="14.65" customHeight="1" x14ac:dyDescent="0.15">
      <c r="A56" s="427" t="s">
        <v>358</v>
      </c>
      <c r="B56" s="459"/>
      <c r="C56" s="257"/>
      <c r="D56" s="258"/>
      <c r="E56" s="4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457"/>
      <c r="AF56" s="457"/>
      <c r="AG56" s="457"/>
      <c r="AH56" s="457"/>
      <c r="AI56" s="457"/>
      <c r="AJ56" s="457"/>
      <c r="AK56" s="457"/>
      <c r="AL56" s="457"/>
      <c r="AM56" s="258"/>
      <c r="AN56" s="258"/>
      <c r="AO56" s="258"/>
      <c r="AP56" s="258"/>
      <c r="AQ56" s="258"/>
      <c r="AR56" s="258"/>
      <c r="AS56" s="258"/>
    </row>
    <row r="57" spans="1:50" ht="14.65" customHeight="1" x14ac:dyDescent="0.15">
      <c r="A57" s="427" t="s">
        <v>357</v>
      </c>
      <c r="B57" s="459"/>
      <c r="C57" s="257"/>
      <c r="D57" s="258"/>
      <c r="E57" s="4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457"/>
      <c r="AF57" s="457"/>
      <c r="AG57" s="457"/>
      <c r="AH57" s="457"/>
      <c r="AI57" s="457"/>
      <c r="AJ57" s="457"/>
      <c r="AK57" s="457"/>
      <c r="AL57" s="457"/>
      <c r="AM57" s="258"/>
      <c r="AN57" s="258"/>
      <c r="AO57" s="258"/>
      <c r="AP57" s="258"/>
      <c r="AQ57" s="258"/>
      <c r="AR57" s="258"/>
      <c r="AS57" s="258"/>
    </row>
    <row r="58" spans="1:50" ht="14.65" customHeight="1" x14ac:dyDescent="0.15">
      <c r="A58" s="427" t="s">
        <v>356</v>
      </c>
      <c r="B58" s="459"/>
      <c r="C58" s="257"/>
      <c r="D58" s="258"/>
      <c r="E58" s="4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457"/>
      <c r="AF58" s="457"/>
      <c r="AG58" s="457"/>
      <c r="AH58" s="457"/>
      <c r="AI58" s="457"/>
      <c r="AJ58" s="457"/>
      <c r="AK58" s="457"/>
      <c r="AL58" s="457"/>
      <c r="AM58" s="258"/>
      <c r="AN58" s="258"/>
      <c r="AO58" s="258"/>
      <c r="AP58" s="258"/>
      <c r="AQ58" s="258"/>
      <c r="AR58" s="258"/>
      <c r="AS58" s="258"/>
    </row>
    <row r="59" spans="1:50" ht="14.65" customHeight="1" thickBot="1" x14ac:dyDescent="0.2">
      <c r="A59" s="256" t="s">
        <v>132</v>
      </c>
    </row>
    <row r="60" spans="1:50" ht="14.65" customHeight="1" thickBot="1" x14ac:dyDescent="0.2">
      <c r="A60" s="1054"/>
      <c r="B60" s="1055"/>
      <c r="C60" s="1056"/>
      <c r="D60" s="1062" t="str">
        <f>+E5</f>
        <v>教室等</v>
      </c>
      <c r="E60" s="1063"/>
      <c r="F60" s="1063"/>
      <c r="G60" s="1063"/>
      <c r="H60" s="1063"/>
      <c r="I60" s="1063"/>
      <c r="J60" s="1063"/>
      <c r="K60" s="1063"/>
      <c r="L60" s="1063"/>
      <c r="M60" s="1063"/>
      <c r="N60" s="1063"/>
      <c r="O60" s="1063"/>
      <c r="P60" s="1063"/>
      <c r="Q60" s="1064"/>
      <c r="R60" s="1065" t="str">
        <f>+L5</f>
        <v>管理諸室</v>
      </c>
      <c r="S60" s="1066"/>
      <c r="T60" s="1066"/>
      <c r="U60" s="1066"/>
      <c r="V60" s="1066"/>
      <c r="W60" s="1066"/>
      <c r="X60" s="1066"/>
      <c r="Y60" s="1066"/>
      <c r="Z60" s="1066"/>
      <c r="AA60" s="1066"/>
      <c r="AB60" s="1066"/>
      <c r="AC60" s="1066"/>
      <c r="AD60" s="1066"/>
      <c r="AE60" s="1067"/>
      <c r="AF60" s="1068" t="str">
        <f>+N5</f>
        <v>給食室</v>
      </c>
      <c r="AG60" s="1069"/>
      <c r="AH60" s="1069"/>
      <c r="AI60" s="1069"/>
      <c r="AJ60" s="1069"/>
      <c r="AK60" s="1069"/>
      <c r="AL60" s="1069"/>
      <c r="AM60" s="1069"/>
      <c r="AN60" s="1069"/>
      <c r="AO60" s="1069"/>
      <c r="AP60" s="1069"/>
      <c r="AQ60" s="1069"/>
      <c r="AR60" s="1069"/>
      <c r="AS60" s="1070"/>
      <c r="AT60" s="1071" t="s">
        <v>28</v>
      </c>
      <c r="AU60" s="1056"/>
      <c r="AV60" s="1071" t="s">
        <v>120</v>
      </c>
      <c r="AW60" s="1055"/>
      <c r="AX60" s="1056"/>
    </row>
    <row r="61" spans="1:50" ht="14.65" customHeight="1" thickTop="1" x14ac:dyDescent="0.15">
      <c r="A61" s="1057"/>
      <c r="B61" s="1058"/>
      <c r="C61" s="1059"/>
      <c r="D61" s="1084" t="s">
        <v>355</v>
      </c>
      <c r="E61" s="1084"/>
      <c r="F61" s="1084"/>
      <c r="G61" s="1085"/>
      <c r="H61" s="1086" t="s">
        <v>354</v>
      </c>
      <c r="I61" s="1087"/>
      <c r="J61" s="1087"/>
      <c r="K61" s="1088"/>
      <c r="L61" s="1086" t="s">
        <v>330</v>
      </c>
      <c r="M61" s="1087"/>
      <c r="N61" s="1087"/>
      <c r="O61" s="1088"/>
      <c r="P61" s="1089" t="s">
        <v>108</v>
      </c>
      <c r="Q61" s="1090"/>
      <c r="R61" s="1047" t="s">
        <v>355</v>
      </c>
      <c r="S61" s="1048"/>
      <c r="T61" s="1048"/>
      <c r="U61" s="1049"/>
      <c r="V61" s="1047" t="s">
        <v>354</v>
      </c>
      <c r="W61" s="1048"/>
      <c r="X61" s="1048"/>
      <c r="Y61" s="1049"/>
      <c r="Z61" s="1047" t="s">
        <v>330</v>
      </c>
      <c r="AA61" s="1048"/>
      <c r="AB61" s="1048"/>
      <c r="AC61" s="1049"/>
      <c r="AD61" s="1050" t="s">
        <v>108</v>
      </c>
      <c r="AE61" s="1051"/>
      <c r="AF61" s="1093" t="s">
        <v>355</v>
      </c>
      <c r="AG61" s="1094"/>
      <c r="AH61" s="1094"/>
      <c r="AI61" s="1095"/>
      <c r="AJ61" s="1096" t="s">
        <v>354</v>
      </c>
      <c r="AK61" s="1097"/>
      <c r="AL61" s="1097"/>
      <c r="AM61" s="1098"/>
      <c r="AN61" s="1096" t="s">
        <v>330</v>
      </c>
      <c r="AO61" s="1097"/>
      <c r="AP61" s="1097"/>
      <c r="AQ61" s="1098"/>
      <c r="AR61" s="1074" t="s">
        <v>108</v>
      </c>
      <c r="AS61" s="1075"/>
      <c r="AT61" s="1072"/>
      <c r="AU61" s="1059"/>
      <c r="AV61" s="1072"/>
      <c r="AW61" s="1058"/>
      <c r="AX61" s="1059"/>
    </row>
    <row r="62" spans="1:50" ht="14.65" customHeight="1" thickBot="1" x14ac:dyDescent="0.2">
      <c r="A62" s="971"/>
      <c r="B62" s="1060"/>
      <c r="C62" s="1061"/>
      <c r="D62" s="456" t="s">
        <v>134</v>
      </c>
      <c r="E62" s="453" t="s">
        <v>135</v>
      </c>
      <c r="F62" s="453" t="s">
        <v>136</v>
      </c>
      <c r="G62" s="455" t="s">
        <v>137</v>
      </c>
      <c r="H62" s="453" t="s">
        <v>138</v>
      </c>
      <c r="I62" s="453" t="s">
        <v>139</v>
      </c>
      <c r="J62" s="453" t="s">
        <v>140</v>
      </c>
      <c r="K62" s="455" t="s">
        <v>141</v>
      </c>
      <c r="L62" s="454" t="s">
        <v>142</v>
      </c>
      <c r="M62" s="453" t="s">
        <v>143</v>
      </c>
      <c r="N62" s="453" t="s">
        <v>144</v>
      </c>
      <c r="O62" s="453" t="s">
        <v>145</v>
      </c>
      <c r="P62" s="1091"/>
      <c r="Q62" s="1092"/>
      <c r="R62" s="451" t="s">
        <v>134</v>
      </c>
      <c r="S62" s="450" t="s">
        <v>135</v>
      </c>
      <c r="T62" s="450" t="s">
        <v>136</v>
      </c>
      <c r="U62" s="452" t="s">
        <v>137</v>
      </c>
      <c r="V62" s="450" t="s">
        <v>138</v>
      </c>
      <c r="W62" s="450" t="s">
        <v>139</v>
      </c>
      <c r="X62" s="450" t="s">
        <v>140</v>
      </c>
      <c r="Y62" s="452" t="s">
        <v>141</v>
      </c>
      <c r="Z62" s="451" t="s">
        <v>142</v>
      </c>
      <c r="AA62" s="450" t="s">
        <v>143</v>
      </c>
      <c r="AB62" s="450" t="s">
        <v>144</v>
      </c>
      <c r="AC62" s="450" t="s">
        <v>145</v>
      </c>
      <c r="AD62" s="1052"/>
      <c r="AE62" s="1053"/>
      <c r="AF62" s="448" t="s">
        <v>134</v>
      </c>
      <c r="AG62" s="447" t="s">
        <v>135</v>
      </c>
      <c r="AH62" s="447" t="s">
        <v>136</v>
      </c>
      <c r="AI62" s="449" t="s">
        <v>137</v>
      </c>
      <c r="AJ62" s="447" t="s">
        <v>138</v>
      </c>
      <c r="AK62" s="447" t="s">
        <v>139</v>
      </c>
      <c r="AL62" s="447" t="s">
        <v>140</v>
      </c>
      <c r="AM62" s="449" t="s">
        <v>141</v>
      </c>
      <c r="AN62" s="448" t="s">
        <v>142</v>
      </c>
      <c r="AO62" s="447" t="s">
        <v>143</v>
      </c>
      <c r="AP62" s="447" t="s">
        <v>144</v>
      </c>
      <c r="AQ62" s="447" t="s">
        <v>145</v>
      </c>
      <c r="AR62" s="1076"/>
      <c r="AS62" s="1077"/>
      <c r="AT62" s="1073"/>
      <c r="AU62" s="1061"/>
      <c r="AV62" s="1073"/>
      <c r="AW62" s="1060"/>
      <c r="AX62" s="1061"/>
    </row>
    <row r="63" spans="1:50" ht="14.65" customHeight="1" thickTop="1" x14ac:dyDescent="0.15">
      <c r="A63" s="1043" t="s">
        <v>353</v>
      </c>
      <c r="B63" s="289" t="s">
        <v>122</v>
      </c>
      <c r="C63" s="303" t="s">
        <v>351</v>
      </c>
      <c r="D63" s="1044"/>
      <c r="E63" s="1045"/>
      <c r="F63" s="1045"/>
      <c r="G63" s="1046"/>
      <c r="H63" s="446"/>
      <c r="I63" s="446"/>
      <c r="J63" s="446"/>
      <c r="K63" s="445"/>
      <c r="L63" s="444"/>
      <c r="M63" s="443"/>
      <c r="N63" s="443"/>
      <c r="O63" s="443"/>
      <c r="P63" s="442"/>
      <c r="Q63" s="441"/>
      <c r="R63" s="1044"/>
      <c r="S63" s="1045"/>
      <c r="T63" s="1045"/>
      <c r="U63" s="1046"/>
      <c r="V63" s="446"/>
      <c r="W63" s="446"/>
      <c r="X63" s="446"/>
      <c r="Y63" s="445"/>
      <c r="Z63" s="444"/>
      <c r="AA63" s="443"/>
      <c r="AB63" s="443"/>
      <c r="AC63" s="443"/>
      <c r="AD63" s="442"/>
      <c r="AE63" s="441"/>
      <c r="AF63" s="1044"/>
      <c r="AG63" s="1045"/>
      <c r="AH63" s="1045"/>
      <c r="AI63" s="1046"/>
      <c r="AJ63" s="446"/>
      <c r="AK63" s="446"/>
      <c r="AL63" s="446"/>
      <c r="AM63" s="445"/>
      <c r="AN63" s="444"/>
      <c r="AO63" s="443"/>
      <c r="AP63" s="443"/>
      <c r="AQ63" s="443"/>
      <c r="AR63" s="442"/>
      <c r="AS63" s="441"/>
      <c r="AT63" s="442"/>
      <c r="AU63" s="441"/>
      <c r="AV63" s="1031" t="s">
        <v>352</v>
      </c>
      <c r="AW63" s="1032"/>
      <c r="AX63" s="1033"/>
    </row>
    <row r="64" spans="1:50" ht="14.65" customHeight="1" x14ac:dyDescent="0.15">
      <c r="A64" s="1006"/>
      <c r="B64" s="440" t="s">
        <v>123</v>
      </c>
      <c r="C64" s="370" t="s">
        <v>351</v>
      </c>
      <c r="D64" s="1034"/>
      <c r="E64" s="1035"/>
      <c r="F64" s="1035"/>
      <c r="G64" s="1036"/>
      <c r="H64" s="1037"/>
      <c r="I64" s="1038"/>
      <c r="J64" s="1038"/>
      <c r="K64" s="1039"/>
      <c r="L64" s="439"/>
      <c r="M64" s="438"/>
      <c r="N64" s="438"/>
      <c r="O64" s="438"/>
      <c r="P64" s="336"/>
      <c r="Q64" s="335"/>
      <c r="R64" s="1034"/>
      <c r="S64" s="1035"/>
      <c r="T64" s="1035"/>
      <c r="U64" s="1036"/>
      <c r="V64" s="1037"/>
      <c r="W64" s="1038"/>
      <c r="X64" s="1038"/>
      <c r="Y64" s="1039"/>
      <c r="Z64" s="439"/>
      <c r="AA64" s="438"/>
      <c r="AB64" s="438"/>
      <c r="AC64" s="438"/>
      <c r="AD64" s="336"/>
      <c r="AE64" s="335"/>
      <c r="AF64" s="1034"/>
      <c r="AG64" s="1035"/>
      <c r="AH64" s="1035"/>
      <c r="AI64" s="1036"/>
      <c r="AJ64" s="1037"/>
      <c r="AK64" s="1038"/>
      <c r="AL64" s="1038"/>
      <c r="AM64" s="1039"/>
      <c r="AN64" s="439"/>
      <c r="AO64" s="438"/>
      <c r="AP64" s="438"/>
      <c r="AQ64" s="438"/>
      <c r="AR64" s="336"/>
      <c r="AS64" s="335"/>
      <c r="AT64" s="336"/>
      <c r="AU64" s="335"/>
      <c r="AV64" s="1040" t="s">
        <v>350</v>
      </c>
      <c r="AW64" s="1041"/>
      <c r="AX64" s="1042"/>
    </row>
    <row r="65" spans="1:55" ht="14.65" customHeight="1" x14ac:dyDescent="0.15">
      <c r="A65" s="999" t="s">
        <v>146</v>
      </c>
      <c r="B65" s="437" t="s">
        <v>349</v>
      </c>
      <c r="C65" s="364" t="s">
        <v>348</v>
      </c>
      <c r="D65" s="436">
        <v>17</v>
      </c>
      <c r="E65" s="435">
        <v>16</v>
      </c>
      <c r="F65" s="435">
        <v>5</v>
      </c>
      <c r="G65" s="434">
        <v>18</v>
      </c>
      <c r="H65" s="435">
        <v>15</v>
      </c>
      <c r="I65" s="435">
        <v>16</v>
      </c>
      <c r="J65" s="435">
        <v>20</v>
      </c>
      <c r="K65" s="434">
        <v>16</v>
      </c>
      <c r="L65" s="432"/>
      <c r="M65" s="431"/>
      <c r="N65" s="431"/>
      <c r="O65" s="431"/>
      <c r="P65" s="430"/>
      <c r="Q65" s="429"/>
      <c r="R65" s="436">
        <v>17</v>
      </c>
      <c r="S65" s="435">
        <v>20</v>
      </c>
      <c r="T65" s="435">
        <v>23</v>
      </c>
      <c r="U65" s="434">
        <v>18</v>
      </c>
      <c r="V65" s="435">
        <v>19</v>
      </c>
      <c r="W65" s="435">
        <v>18</v>
      </c>
      <c r="X65" s="435">
        <v>20</v>
      </c>
      <c r="Y65" s="434">
        <v>18</v>
      </c>
      <c r="Z65" s="432"/>
      <c r="AA65" s="431"/>
      <c r="AB65" s="431"/>
      <c r="AC65" s="431"/>
      <c r="AD65" s="430"/>
      <c r="AE65" s="429"/>
      <c r="AF65" s="436">
        <v>17</v>
      </c>
      <c r="AG65" s="435">
        <v>16</v>
      </c>
      <c r="AH65" s="435">
        <v>5</v>
      </c>
      <c r="AI65" s="434">
        <v>18</v>
      </c>
      <c r="AJ65" s="435">
        <v>15</v>
      </c>
      <c r="AK65" s="435">
        <v>16</v>
      </c>
      <c r="AL65" s="435">
        <v>20</v>
      </c>
      <c r="AM65" s="434">
        <v>16</v>
      </c>
      <c r="AN65" s="432"/>
      <c r="AO65" s="431"/>
      <c r="AP65" s="431"/>
      <c r="AQ65" s="431"/>
      <c r="AR65" s="430"/>
      <c r="AS65" s="429"/>
      <c r="AT65" s="430"/>
      <c r="AU65" s="429"/>
      <c r="AV65" s="428"/>
      <c r="AW65" s="427"/>
      <c r="AX65" s="426"/>
    </row>
    <row r="66" spans="1:55" ht="14.65" customHeight="1" x14ac:dyDescent="0.15">
      <c r="A66" s="1026"/>
      <c r="B66" s="433" t="s">
        <v>347</v>
      </c>
      <c r="C66" s="370" t="s">
        <v>346</v>
      </c>
      <c r="D66" s="1028">
        <v>7</v>
      </c>
      <c r="E66" s="1029"/>
      <c r="F66" s="1029"/>
      <c r="G66" s="1030"/>
      <c r="H66" s="1028">
        <v>7</v>
      </c>
      <c r="I66" s="1029"/>
      <c r="J66" s="1029"/>
      <c r="K66" s="1030"/>
      <c r="L66" s="432"/>
      <c r="M66" s="431"/>
      <c r="N66" s="431"/>
      <c r="O66" s="431"/>
      <c r="P66" s="430"/>
      <c r="Q66" s="429"/>
      <c r="R66" s="1028">
        <v>10</v>
      </c>
      <c r="S66" s="1029"/>
      <c r="T66" s="1029"/>
      <c r="U66" s="1030"/>
      <c r="V66" s="1028">
        <v>10</v>
      </c>
      <c r="W66" s="1029"/>
      <c r="X66" s="1029"/>
      <c r="Y66" s="1030"/>
      <c r="Z66" s="432"/>
      <c r="AA66" s="431"/>
      <c r="AB66" s="431"/>
      <c r="AC66" s="431"/>
      <c r="AD66" s="430"/>
      <c r="AE66" s="429"/>
      <c r="AF66" s="1028">
        <v>8.5</v>
      </c>
      <c r="AG66" s="1029"/>
      <c r="AH66" s="1029"/>
      <c r="AI66" s="1030"/>
      <c r="AJ66" s="1028">
        <v>8.5</v>
      </c>
      <c r="AK66" s="1029"/>
      <c r="AL66" s="1029"/>
      <c r="AM66" s="1030"/>
      <c r="AN66" s="432"/>
      <c r="AO66" s="431"/>
      <c r="AP66" s="431"/>
      <c r="AQ66" s="431"/>
      <c r="AR66" s="430"/>
      <c r="AS66" s="429"/>
      <c r="AT66" s="430"/>
      <c r="AU66" s="429"/>
      <c r="AV66" s="428"/>
      <c r="AW66" s="427"/>
      <c r="AX66" s="426"/>
    </row>
    <row r="67" spans="1:55" ht="14.65" customHeight="1" x14ac:dyDescent="0.15">
      <c r="A67" s="1026"/>
      <c r="B67" s="1002" t="s">
        <v>122</v>
      </c>
      <c r="C67" s="364" t="s">
        <v>133</v>
      </c>
      <c r="D67" s="360"/>
      <c r="E67" s="405">
        <f>+E65*$D$66</f>
        <v>112</v>
      </c>
      <c r="F67" s="405">
        <f>+F65*$D$66</f>
        <v>35</v>
      </c>
      <c r="G67" s="404">
        <f>+G65*$D$66</f>
        <v>126</v>
      </c>
      <c r="H67" s="359"/>
      <c r="I67" s="359"/>
      <c r="J67" s="359"/>
      <c r="K67" s="358"/>
      <c r="L67" s="359"/>
      <c r="M67" s="359"/>
      <c r="N67" s="359"/>
      <c r="O67" s="359"/>
      <c r="P67" s="356">
        <f>SUM(D67:O67)</f>
        <v>273</v>
      </c>
      <c r="Q67" s="1004">
        <f>+SUM(P67:P68)</f>
        <v>392</v>
      </c>
      <c r="R67" s="360"/>
      <c r="S67" s="405">
        <f>+S65*$R$66</f>
        <v>200</v>
      </c>
      <c r="T67" s="405">
        <f>+T65*$R$66</f>
        <v>230</v>
      </c>
      <c r="U67" s="404">
        <f>+U65*$R$66</f>
        <v>180</v>
      </c>
      <c r="V67" s="359"/>
      <c r="W67" s="359"/>
      <c r="X67" s="359"/>
      <c r="Y67" s="358"/>
      <c r="Z67" s="359"/>
      <c r="AA67" s="359"/>
      <c r="AB67" s="359"/>
      <c r="AC67" s="359"/>
      <c r="AD67" s="356">
        <f>SUM(R67:AC67)</f>
        <v>610</v>
      </c>
      <c r="AE67" s="1004">
        <f>+SUM(AD67:AD68)</f>
        <v>780</v>
      </c>
      <c r="AF67" s="360"/>
      <c r="AG67" s="405">
        <f>+AG65*$AF$66</f>
        <v>136</v>
      </c>
      <c r="AH67" s="405">
        <f>+AH65*$AF$66</f>
        <v>42.5</v>
      </c>
      <c r="AI67" s="404">
        <f>+AI65*$AF$66</f>
        <v>153</v>
      </c>
      <c r="AJ67" s="359"/>
      <c r="AK67" s="359"/>
      <c r="AL67" s="359"/>
      <c r="AM67" s="358"/>
      <c r="AN67" s="359"/>
      <c r="AO67" s="359"/>
      <c r="AP67" s="359"/>
      <c r="AQ67" s="359"/>
      <c r="AR67" s="356">
        <f>SUM(AF67:AQ67)</f>
        <v>331.5</v>
      </c>
      <c r="AS67" s="1004">
        <f>+SUM(AR67:AR68)</f>
        <v>476</v>
      </c>
      <c r="AT67" s="399"/>
      <c r="AU67" s="1017"/>
      <c r="AV67" s="170"/>
      <c r="AW67" s="384"/>
      <c r="AX67" s="364"/>
    </row>
    <row r="68" spans="1:55" ht="14.65" customHeight="1" x14ac:dyDescent="0.15">
      <c r="A68" s="1026"/>
      <c r="B68" s="1003"/>
      <c r="C68" s="285" t="s">
        <v>147</v>
      </c>
      <c r="D68" s="398">
        <f>+D65*D66</f>
        <v>119</v>
      </c>
      <c r="E68" s="329"/>
      <c r="F68" s="329"/>
      <c r="G68" s="352"/>
      <c r="H68" s="329"/>
      <c r="I68" s="329"/>
      <c r="J68" s="329"/>
      <c r="K68" s="352"/>
      <c r="L68" s="329"/>
      <c r="M68" s="329"/>
      <c r="N68" s="329"/>
      <c r="O68" s="329"/>
      <c r="P68" s="350">
        <f>SUM(D68:O68)</f>
        <v>119</v>
      </c>
      <c r="Q68" s="1005"/>
      <c r="R68" s="398">
        <f>+R65*R66</f>
        <v>170</v>
      </c>
      <c r="S68" s="329"/>
      <c r="T68" s="329"/>
      <c r="U68" s="352"/>
      <c r="V68" s="329"/>
      <c r="W68" s="329"/>
      <c r="X68" s="329"/>
      <c r="Y68" s="352"/>
      <c r="Z68" s="329"/>
      <c r="AA68" s="329"/>
      <c r="AB68" s="329"/>
      <c r="AC68" s="329"/>
      <c r="AD68" s="350">
        <f>SUM(R68:AC68)</f>
        <v>170</v>
      </c>
      <c r="AE68" s="1005"/>
      <c r="AF68" s="398">
        <f>+AF65*AF66</f>
        <v>144.5</v>
      </c>
      <c r="AG68" s="329"/>
      <c r="AH68" s="329"/>
      <c r="AI68" s="352"/>
      <c r="AJ68" s="329"/>
      <c r="AK68" s="329"/>
      <c r="AL68" s="329"/>
      <c r="AM68" s="352"/>
      <c r="AN68" s="329"/>
      <c r="AO68" s="329"/>
      <c r="AP68" s="329"/>
      <c r="AQ68" s="329"/>
      <c r="AR68" s="350">
        <f>SUM(AF68:AQ68)</f>
        <v>144.5</v>
      </c>
      <c r="AS68" s="1005"/>
      <c r="AT68" s="396"/>
      <c r="AU68" s="1018"/>
      <c r="AV68" s="349"/>
      <c r="AW68" s="269"/>
      <c r="AX68" s="272"/>
    </row>
    <row r="69" spans="1:55" ht="14.65" customHeight="1" x14ac:dyDescent="0.15">
      <c r="A69" s="1027"/>
      <c r="B69" s="381" t="s">
        <v>123</v>
      </c>
      <c r="C69" s="338" t="s">
        <v>147</v>
      </c>
      <c r="D69" s="380"/>
      <c r="E69" s="379"/>
      <c r="F69" s="379"/>
      <c r="G69" s="378"/>
      <c r="H69" s="395">
        <f>+H65*$H$66</f>
        <v>105</v>
      </c>
      <c r="I69" s="395">
        <f>+I65*$H$66</f>
        <v>112</v>
      </c>
      <c r="J69" s="395">
        <f>+J65*$H$66</f>
        <v>140</v>
      </c>
      <c r="K69" s="394">
        <f>+K65*$H$66</f>
        <v>112</v>
      </c>
      <c r="L69" s="380"/>
      <c r="M69" s="379"/>
      <c r="N69" s="379"/>
      <c r="O69" s="379"/>
      <c r="P69" s="374"/>
      <c r="Q69" s="373">
        <f>+SUM(D69:O69)</f>
        <v>469</v>
      </c>
      <c r="R69" s="380"/>
      <c r="S69" s="379"/>
      <c r="T69" s="379"/>
      <c r="U69" s="378"/>
      <c r="V69" s="395">
        <f>+V65*$V$66</f>
        <v>190</v>
      </c>
      <c r="W69" s="395">
        <f>+W65*$V$66</f>
        <v>180</v>
      </c>
      <c r="X69" s="395">
        <f>+X65*$V$66</f>
        <v>200</v>
      </c>
      <c r="Y69" s="394">
        <f>+Y65*$V$66</f>
        <v>180</v>
      </c>
      <c r="Z69" s="380"/>
      <c r="AA69" s="379"/>
      <c r="AB69" s="379"/>
      <c r="AC69" s="379"/>
      <c r="AD69" s="374"/>
      <c r="AE69" s="373">
        <f>+SUM(R69:AC69)</f>
        <v>750</v>
      </c>
      <c r="AF69" s="380"/>
      <c r="AG69" s="379"/>
      <c r="AH69" s="379"/>
      <c r="AI69" s="378"/>
      <c r="AJ69" s="395">
        <f>+AJ65*$AJ$66</f>
        <v>127.5</v>
      </c>
      <c r="AK69" s="395">
        <f>+AK65*$AJ$66</f>
        <v>136</v>
      </c>
      <c r="AL69" s="395">
        <f>+AL65*$AJ$66</f>
        <v>170</v>
      </c>
      <c r="AM69" s="394">
        <f>+AM65*$AJ$66</f>
        <v>136</v>
      </c>
      <c r="AN69" s="380"/>
      <c r="AO69" s="379"/>
      <c r="AP69" s="379"/>
      <c r="AQ69" s="379"/>
      <c r="AR69" s="374"/>
      <c r="AS69" s="373">
        <f>+SUM(AF69:AQ69)</f>
        <v>569.5</v>
      </c>
      <c r="AT69" s="393"/>
      <c r="AU69" s="392"/>
      <c r="AV69" s="372"/>
      <c r="AW69" s="371"/>
      <c r="AX69" s="370"/>
    </row>
    <row r="70" spans="1:55" ht="14.65" customHeight="1" x14ac:dyDescent="0.15">
      <c r="A70" s="1023" t="s">
        <v>148</v>
      </c>
      <c r="B70" s="1024"/>
      <c r="C70" s="1025"/>
      <c r="D70" s="425">
        <v>30</v>
      </c>
      <c r="E70" s="423">
        <v>65</v>
      </c>
      <c r="F70" s="423">
        <v>75</v>
      </c>
      <c r="G70" s="424">
        <v>50</v>
      </c>
      <c r="H70" s="423">
        <v>35</v>
      </c>
      <c r="I70" s="423">
        <v>70</v>
      </c>
      <c r="J70" s="423">
        <v>80</v>
      </c>
      <c r="K70" s="422">
        <v>30</v>
      </c>
      <c r="L70" s="421"/>
      <c r="M70" s="420"/>
      <c r="N70" s="420"/>
      <c r="O70" s="420"/>
      <c r="P70" s="419"/>
      <c r="Q70" s="418"/>
      <c r="R70" s="425">
        <f t="shared" ref="R70:Y70" si="60">+D70</f>
        <v>30</v>
      </c>
      <c r="S70" s="423">
        <f t="shared" si="60"/>
        <v>65</v>
      </c>
      <c r="T70" s="423">
        <f t="shared" si="60"/>
        <v>75</v>
      </c>
      <c r="U70" s="424">
        <f t="shared" si="60"/>
        <v>50</v>
      </c>
      <c r="V70" s="423">
        <f t="shared" si="60"/>
        <v>35</v>
      </c>
      <c r="W70" s="423">
        <f t="shared" si="60"/>
        <v>70</v>
      </c>
      <c r="X70" s="423">
        <f t="shared" si="60"/>
        <v>80</v>
      </c>
      <c r="Y70" s="422">
        <f t="shared" si="60"/>
        <v>30</v>
      </c>
      <c r="Z70" s="421"/>
      <c r="AA70" s="420"/>
      <c r="AB70" s="420"/>
      <c r="AC70" s="420"/>
      <c r="AD70" s="419"/>
      <c r="AE70" s="418"/>
      <c r="AF70" s="425">
        <f t="shared" ref="AF70:AM70" si="61">+D70</f>
        <v>30</v>
      </c>
      <c r="AG70" s="423">
        <f t="shared" si="61"/>
        <v>65</v>
      </c>
      <c r="AH70" s="423">
        <f t="shared" si="61"/>
        <v>75</v>
      </c>
      <c r="AI70" s="424">
        <f t="shared" si="61"/>
        <v>50</v>
      </c>
      <c r="AJ70" s="423">
        <f t="shared" si="61"/>
        <v>35</v>
      </c>
      <c r="AK70" s="423">
        <f t="shared" si="61"/>
        <v>70</v>
      </c>
      <c r="AL70" s="423">
        <f t="shared" si="61"/>
        <v>80</v>
      </c>
      <c r="AM70" s="422">
        <f t="shared" si="61"/>
        <v>30</v>
      </c>
      <c r="AN70" s="421"/>
      <c r="AO70" s="420"/>
      <c r="AP70" s="420"/>
      <c r="AQ70" s="420"/>
      <c r="AR70" s="419"/>
      <c r="AS70" s="418"/>
      <c r="AT70" s="419"/>
      <c r="AU70" s="418"/>
      <c r="AV70" s="417"/>
      <c r="AW70" s="416"/>
      <c r="AX70" s="415"/>
    </row>
    <row r="71" spans="1:55" ht="14.65" customHeight="1" x14ac:dyDescent="0.15">
      <c r="A71" s="999" t="s">
        <v>149</v>
      </c>
      <c r="B71" s="1002" t="s">
        <v>122</v>
      </c>
      <c r="C71" s="364" t="s">
        <v>133</v>
      </c>
      <c r="D71" s="360"/>
      <c r="E71" s="386">
        <f>+E67*E70/100</f>
        <v>72.8</v>
      </c>
      <c r="F71" s="386">
        <f>+F67*F70/100</f>
        <v>26.25</v>
      </c>
      <c r="G71" s="385">
        <f>+G67*G70/100</f>
        <v>63</v>
      </c>
      <c r="H71" s="359"/>
      <c r="I71" s="359"/>
      <c r="J71" s="359"/>
      <c r="K71" s="358"/>
      <c r="L71" s="359"/>
      <c r="M71" s="359"/>
      <c r="N71" s="359"/>
      <c r="O71" s="359"/>
      <c r="P71" s="356">
        <f>SUM(D71:O71)</f>
        <v>162.05000000000001</v>
      </c>
      <c r="Q71" s="1004">
        <f>+SUM(P71:P72)</f>
        <v>197.75</v>
      </c>
      <c r="R71" s="360"/>
      <c r="S71" s="386">
        <f>+S67*S70/100</f>
        <v>130</v>
      </c>
      <c r="T71" s="386">
        <f>+T67*T70/100</f>
        <v>172.5</v>
      </c>
      <c r="U71" s="385">
        <f>+U67*U70/100</f>
        <v>90</v>
      </c>
      <c r="V71" s="359"/>
      <c r="W71" s="359"/>
      <c r="X71" s="359"/>
      <c r="Y71" s="358"/>
      <c r="Z71" s="359"/>
      <c r="AA71" s="359"/>
      <c r="AB71" s="359"/>
      <c r="AC71" s="359"/>
      <c r="AD71" s="356">
        <f>SUM(R71:AC71)</f>
        <v>392.5</v>
      </c>
      <c r="AE71" s="1004">
        <f>+SUM(AD71:AD72)</f>
        <v>443.5</v>
      </c>
      <c r="AF71" s="360"/>
      <c r="AG71" s="386">
        <f>+AG67*AG70/100</f>
        <v>88.4</v>
      </c>
      <c r="AH71" s="386">
        <f>+AH67*AH70/100</f>
        <v>31.875</v>
      </c>
      <c r="AI71" s="385">
        <f>+AI67*AI70/100</f>
        <v>76.5</v>
      </c>
      <c r="AJ71" s="359"/>
      <c r="AK71" s="359"/>
      <c r="AL71" s="359"/>
      <c r="AM71" s="358"/>
      <c r="AN71" s="359"/>
      <c r="AO71" s="359"/>
      <c r="AP71" s="359"/>
      <c r="AQ71" s="359"/>
      <c r="AR71" s="356">
        <f>SUM(AF71:AQ71)</f>
        <v>196.77500000000001</v>
      </c>
      <c r="AS71" s="1004">
        <f>+SUM(AR71:AR72)</f>
        <v>240.125</v>
      </c>
      <c r="AT71" s="399"/>
      <c r="AU71" s="1017"/>
      <c r="AV71" s="170"/>
      <c r="AW71" s="384"/>
      <c r="AX71" s="364"/>
    </row>
    <row r="72" spans="1:55" ht="14.65" customHeight="1" x14ac:dyDescent="0.15">
      <c r="A72" s="1000"/>
      <c r="B72" s="1003"/>
      <c r="C72" s="285" t="s">
        <v>147</v>
      </c>
      <c r="D72" s="383">
        <f>+D70*D68/100</f>
        <v>35.700000000000003</v>
      </c>
      <c r="E72" s="329"/>
      <c r="F72" s="329"/>
      <c r="G72" s="352"/>
      <c r="H72" s="329"/>
      <c r="I72" s="329"/>
      <c r="J72" s="329"/>
      <c r="K72" s="352"/>
      <c r="L72" s="329"/>
      <c r="M72" s="329"/>
      <c r="N72" s="329"/>
      <c r="O72" s="329"/>
      <c r="P72" s="350">
        <f>SUM(D72:O72)</f>
        <v>35.700000000000003</v>
      </c>
      <c r="Q72" s="1005"/>
      <c r="R72" s="383">
        <f>+R70*R68/100</f>
        <v>51</v>
      </c>
      <c r="S72" s="329"/>
      <c r="T72" s="329"/>
      <c r="U72" s="352"/>
      <c r="V72" s="329"/>
      <c r="W72" s="329"/>
      <c r="X72" s="329"/>
      <c r="Y72" s="352"/>
      <c r="Z72" s="329"/>
      <c r="AA72" s="329"/>
      <c r="AB72" s="329"/>
      <c r="AC72" s="329"/>
      <c r="AD72" s="350">
        <f>SUM(R72:AC72)</f>
        <v>51</v>
      </c>
      <c r="AE72" s="1005"/>
      <c r="AF72" s="383">
        <f>+AF70*AF68/100</f>
        <v>43.35</v>
      </c>
      <c r="AG72" s="329"/>
      <c r="AH72" s="329"/>
      <c r="AI72" s="352"/>
      <c r="AJ72" s="329"/>
      <c r="AK72" s="329"/>
      <c r="AL72" s="329"/>
      <c r="AM72" s="352"/>
      <c r="AN72" s="329"/>
      <c r="AO72" s="329"/>
      <c r="AP72" s="329"/>
      <c r="AQ72" s="329"/>
      <c r="AR72" s="350">
        <f>SUM(AF72:AQ72)</f>
        <v>43.35</v>
      </c>
      <c r="AS72" s="1005"/>
      <c r="AT72" s="396"/>
      <c r="AU72" s="1018"/>
      <c r="AV72" s="349"/>
      <c r="AW72" s="269"/>
      <c r="AX72" s="272"/>
    </row>
    <row r="73" spans="1:55" ht="14.65" customHeight="1" x14ac:dyDescent="0.15">
      <c r="A73" s="1006"/>
      <c r="B73" s="381" t="s">
        <v>123</v>
      </c>
      <c r="C73" s="338" t="s">
        <v>147</v>
      </c>
      <c r="D73" s="380"/>
      <c r="E73" s="379"/>
      <c r="F73" s="379"/>
      <c r="G73" s="378"/>
      <c r="H73" s="377">
        <f>+H69*H70/100</f>
        <v>36.75</v>
      </c>
      <c r="I73" s="377">
        <f>+I69*I70/100</f>
        <v>78.400000000000006</v>
      </c>
      <c r="J73" s="377">
        <f>+J69*J70/100</f>
        <v>112</v>
      </c>
      <c r="K73" s="375">
        <f>+K69*K70/100</f>
        <v>33.6</v>
      </c>
      <c r="L73" s="380"/>
      <c r="M73" s="379"/>
      <c r="N73" s="379"/>
      <c r="O73" s="379"/>
      <c r="P73" s="374"/>
      <c r="Q73" s="373">
        <f>+SUM(D73:O73)</f>
        <v>260.75</v>
      </c>
      <c r="R73" s="380"/>
      <c r="S73" s="379"/>
      <c r="T73" s="379"/>
      <c r="U73" s="378"/>
      <c r="V73" s="377">
        <f>+V69*V70/100</f>
        <v>66.5</v>
      </c>
      <c r="W73" s="377">
        <f>+W69*W70/100</f>
        <v>126</v>
      </c>
      <c r="X73" s="377">
        <f>+X69*X70/100</f>
        <v>160</v>
      </c>
      <c r="Y73" s="375">
        <f>+Y69*Y70/100</f>
        <v>54</v>
      </c>
      <c r="Z73" s="380"/>
      <c r="AA73" s="379"/>
      <c r="AB73" s="379"/>
      <c r="AC73" s="379"/>
      <c r="AD73" s="374"/>
      <c r="AE73" s="373">
        <f>+SUM(R73:AC73)</f>
        <v>406.5</v>
      </c>
      <c r="AF73" s="380"/>
      <c r="AG73" s="379"/>
      <c r="AH73" s="379"/>
      <c r="AI73" s="378"/>
      <c r="AJ73" s="377">
        <f>+AJ69*AJ70/100</f>
        <v>44.625</v>
      </c>
      <c r="AK73" s="377">
        <f>+AK69*AK70/100</f>
        <v>95.2</v>
      </c>
      <c r="AL73" s="377">
        <f>+AL69*AL70/100</f>
        <v>136</v>
      </c>
      <c r="AM73" s="375">
        <f>+AM69*AM70/100</f>
        <v>40.799999999999997</v>
      </c>
      <c r="AN73" s="380"/>
      <c r="AO73" s="379"/>
      <c r="AP73" s="379"/>
      <c r="AQ73" s="379"/>
      <c r="AR73" s="374"/>
      <c r="AS73" s="373">
        <f>+SUM(AF73:AQ73)</f>
        <v>316.625</v>
      </c>
      <c r="AT73" s="393"/>
      <c r="AU73" s="392"/>
      <c r="AV73" s="372"/>
      <c r="AW73" s="371"/>
      <c r="AX73" s="370"/>
    </row>
    <row r="74" spans="1:55" ht="14.65" customHeight="1" x14ac:dyDescent="0.15">
      <c r="A74" s="1013" t="s">
        <v>150</v>
      </c>
      <c r="B74" s="1002" t="s">
        <v>122</v>
      </c>
      <c r="C74" s="364" t="s">
        <v>133</v>
      </c>
      <c r="D74" s="360"/>
      <c r="E74" s="386">
        <f>+D63*E71</f>
        <v>0</v>
      </c>
      <c r="F74" s="386">
        <f>+D63*F71</f>
        <v>0</v>
      </c>
      <c r="G74" s="385">
        <f>+D63*G71</f>
        <v>0</v>
      </c>
      <c r="H74" s="359"/>
      <c r="I74" s="359"/>
      <c r="J74" s="359"/>
      <c r="K74" s="358"/>
      <c r="L74" s="359"/>
      <c r="M74" s="359"/>
      <c r="N74" s="359"/>
      <c r="O74" s="359"/>
      <c r="P74" s="356">
        <f>SUM(D74:O74)</f>
        <v>0</v>
      </c>
      <c r="Q74" s="1004">
        <f>+SUM(P74:P75)</f>
        <v>0</v>
      </c>
      <c r="R74" s="360"/>
      <c r="S74" s="386">
        <f>+R63*S71</f>
        <v>0</v>
      </c>
      <c r="T74" s="386">
        <f>+R63*T71</f>
        <v>0</v>
      </c>
      <c r="U74" s="385">
        <f>+R63*U71</f>
        <v>0</v>
      </c>
      <c r="V74" s="359"/>
      <c r="W74" s="359"/>
      <c r="X74" s="359"/>
      <c r="Y74" s="358"/>
      <c r="Z74" s="359"/>
      <c r="AA74" s="359"/>
      <c r="AB74" s="359"/>
      <c r="AC74" s="359"/>
      <c r="AD74" s="356">
        <f>SUM(R74:AC74)</f>
        <v>0</v>
      </c>
      <c r="AE74" s="1004">
        <f>+SUM(AD74:AD75)</f>
        <v>0</v>
      </c>
      <c r="AF74" s="360"/>
      <c r="AG74" s="386">
        <f>+AF63*AG71</f>
        <v>0</v>
      </c>
      <c r="AH74" s="386">
        <f>+AF63*AH71</f>
        <v>0</v>
      </c>
      <c r="AI74" s="385">
        <f>+AF63*AI71</f>
        <v>0</v>
      </c>
      <c r="AJ74" s="359"/>
      <c r="AK74" s="359"/>
      <c r="AL74" s="359"/>
      <c r="AM74" s="358"/>
      <c r="AN74" s="359"/>
      <c r="AO74" s="359"/>
      <c r="AP74" s="359"/>
      <c r="AQ74" s="359"/>
      <c r="AR74" s="356">
        <f>SUM(AF74:AQ74)</f>
        <v>0</v>
      </c>
      <c r="AS74" s="1004">
        <f>+SUM(AR74:AR75)</f>
        <v>0</v>
      </c>
      <c r="AT74" s="356">
        <f>+P74+AD74+AR74</f>
        <v>0</v>
      </c>
      <c r="AU74" s="1004">
        <f>+AT74+AT75</f>
        <v>0</v>
      </c>
      <c r="AV74" s="170"/>
      <c r="AW74" s="384"/>
      <c r="AX74" s="364"/>
    </row>
    <row r="75" spans="1:55" ht="14.65" customHeight="1" x14ac:dyDescent="0.15">
      <c r="A75" s="1014"/>
      <c r="B75" s="1003"/>
      <c r="C75" s="285" t="s">
        <v>147</v>
      </c>
      <c r="D75" s="383">
        <f>+D63*D72</f>
        <v>0</v>
      </c>
      <c r="E75" s="329"/>
      <c r="F75" s="329"/>
      <c r="G75" s="352"/>
      <c r="H75" s="329"/>
      <c r="I75" s="329"/>
      <c r="J75" s="329"/>
      <c r="K75" s="352"/>
      <c r="L75" s="329"/>
      <c r="M75" s="329"/>
      <c r="N75" s="329"/>
      <c r="O75" s="329"/>
      <c r="P75" s="350">
        <f>SUM(D75:O75)</f>
        <v>0</v>
      </c>
      <c r="Q75" s="1005"/>
      <c r="R75" s="383">
        <f>+R63*R72</f>
        <v>0</v>
      </c>
      <c r="S75" s="329"/>
      <c r="T75" s="329"/>
      <c r="U75" s="352"/>
      <c r="V75" s="329"/>
      <c r="W75" s="329"/>
      <c r="X75" s="329"/>
      <c r="Y75" s="352"/>
      <c r="Z75" s="329"/>
      <c r="AA75" s="329"/>
      <c r="AB75" s="329"/>
      <c r="AC75" s="329"/>
      <c r="AD75" s="350">
        <f>SUM(R75:AC75)</f>
        <v>0</v>
      </c>
      <c r="AE75" s="1005"/>
      <c r="AF75" s="383">
        <f>+AF63*AF72</f>
        <v>0</v>
      </c>
      <c r="AG75" s="329"/>
      <c r="AH75" s="329"/>
      <c r="AI75" s="352"/>
      <c r="AJ75" s="329"/>
      <c r="AK75" s="329"/>
      <c r="AL75" s="329"/>
      <c r="AM75" s="352"/>
      <c r="AN75" s="329"/>
      <c r="AO75" s="329"/>
      <c r="AP75" s="329"/>
      <c r="AQ75" s="329"/>
      <c r="AR75" s="350">
        <f>SUM(AF75:AQ75)</f>
        <v>0</v>
      </c>
      <c r="AS75" s="1005"/>
      <c r="AT75" s="382">
        <f>+P75+AD75+AR75</f>
        <v>0</v>
      </c>
      <c r="AU75" s="1005">
        <f>+Q75+AS75</f>
        <v>0</v>
      </c>
      <c r="AV75" s="349"/>
      <c r="AW75" s="269"/>
      <c r="AX75" s="272"/>
    </row>
    <row r="76" spans="1:55" ht="14.65" customHeight="1" x14ac:dyDescent="0.15">
      <c r="A76" s="1014"/>
      <c r="B76" s="414" t="s">
        <v>123</v>
      </c>
      <c r="C76" s="413" t="s">
        <v>147</v>
      </c>
      <c r="D76" s="412"/>
      <c r="E76" s="411"/>
      <c r="F76" s="411"/>
      <c r="G76" s="410"/>
      <c r="H76" s="409">
        <f>$H$64*H73</f>
        <v>0</v>
      </c>
      <c r="I76" s="409">
        <f>$H$64*I73</f>
        <v>0</v>
      </c>
      <c r="J76" s="409">
        <f>$H$64*J73</f>
        <v>0</v>
      </c>
      <c r="K76" s="408">
        <f>$H$64*K73</f>
        <v>0</v>
      </c>
      <c r="L76" s="380"/>
      <c r="M76" s="379"/>
      <c r="N76" s="379"/>
      <c r="O76" s="379"/>
      <c r="P76" s="374"/>
      <c r="Q76" s="407">
        <f>+SUM(D76:O76)</f>
        <v>0</v>
      </c>
      <c r="R76" s="412"/>
      <c r="S76" s="411"/>
      <c r="T76" s="411"/>
      <c r="U76" s="410"/>
      <c r="V76" s="409">
        <f>$V$64*V73</f>
        <v>0</v>
      </c>
      <c r="W76" s="409">
        <f>$V$64*W73</f>
        <v>0</v>
      </c>
      <c r="X76" s="409">
        <f>$V$64*X73</f>
        <v>0</v>
      </c>
      <c r="Y76" s="408">
        <f>$V$64*Y73</f>
        <v>0</v>
      </c>
      <c r="Z76" s="380"/>
      <c r="AA76" s="379"/>
      <c r="AB76" s="379"/>
      <c r="AC76" s="379"/>
      <c r="AD76" s="374"/>
      <c r="AE76" s="407">
        <f>+SUM(R76:AC76)</f>
        <v>0</v>
      </c>
      <c r="AF76" s="412"/>
      <c r="AG76" s="411"/>
      <c r="AH76" s="411"/>
      <c r="AI76" s="410"/>
      <c r="AJ76" s="409">
        <f>$AJ$64*AJ73</f>
        <v>0</v>
      </c>
      <c r="AK76" s="409">
        <f>$AJ$64*AK73</f>
        <v>0</v>
      </c>
      <c r="AL76" s="409">
        <f>$AJ$64*AL73</f>
        <v>0</v>
      </c>
      <c r="AM76" s="408">
        <f>$AJ$64*AM73</f>
        <v>0</v>
      </c>
      <c r="AN76" s="380"/>
      <c r="AO76" s="379"/>
      <c r="AP76" s="379"/>
      <c r="AQ76" s="379"/>
      <c r="AR76" s="374"/>
      <c r="AS76" s="407">
        <f>+SUM(AF76:AQ76)</f>
        <v>0</v>
      </c>
      <c r="AT76" s="374"/>
      <c r="AU76" s="373">
        <f>+Q76+AE76+AS76</f>
        <v>0</v>
      </c>
      <c r="AV76" s="372"/>
      <c r="AW76" s="371"/>
      <c r="AX76" s="370"/>
    </row>
    <row r="77" spans="1:55" ht="14.65" customHeight="1" x14ac:dyDescent="0.15">
      <c r="A77" s="1013" t="s">
        <v>153</v>
      </c>
      <c r="B77" s="1015" t="s">
        <v>122</v>
      </c>
      <c r="C77" s="406" t="s">
        <v>133</v>
      </c>
      <c r="D77" s="360"/>
      <c r="E77" s="405">
        <f>31*24-E67</f>
        <v>632</v>
      </c>
      <c r="F77" s="405">
        <f>31*24-F67</f>
        <v>709</v>
      </c>
      <c r="G77" s="404">
        <f>30*24-G67</f>
        <v>594</v>
      </c>
      <c r="H77" s="359"/>
      <c r="I77" s="359"/>
      <c r="J77" s="359"/>
      <c r="K77" s="358"/>
      <c r="L77" s="403"/>
      <c r="M77" s="402"/>
      <c r="N77" s="402"/>
      <c r="O77" s="402"/>
      <c r="P77" s="401">
        <f>SUM(D77:O77)</f>
        <v>1935</v>
      </c>
      <c r="Q77" s="400"/>
      <c r="R77" s="360"/>
      <c r="S77" s="405">
        <f>31*24-S67</f>
        <v>544</v>
      </c>
      <c r="T77" s="405">
        <f>31*24-T67</f>
        <v>514</v>
      </c>
      <c r="U77" s="404">
        <f>30*24-U67</f>
        <v>540</v>
      </c>
      <c r="V77" s="359"/>
      <c r="W77" s="359"/>
      <c r="X77" s="359"/>
      <c r="Y77" s="358"/>
      <c r="Z77" s="403"/>
      <c r="AA77" s="402"/>
      <c r="AB77" s="402"/>
      <c r="AC77" s="402"/>
      <c r="AD77" s="401">
        <f>SUM(R77:AC77)</f>
        <v>1598</v>
      </c>
      <c r="AE77" s="400"/>
      <c r="AF77" s="360"/>
      <c r="AG77" s="405">
        <f>31*24-AG67</f>
        <v>608</v>
      </c>
      <c r="AH77" s="405">
        <f>31*24-AH67</f>
        <v>701.5</v>
      </c>
      <c r="AI77" s="404">
        <f>30*24-AI67</f>
        <v>567</v>
      </c>
      <c r="AJ77" s="359"/>
      <c r="AK77" s="359"/>
      <c r="AL77" s="359"/>
      <c r="AM77" s="358"/>
      <c r="AN77" s="403"/>
      <c r="AO77" s="402"/>
      <c r="AP77" s="402"/>
      <c r="AQ77" s="402"/>
      <c r="AR77" s="401">
        <f>SUM(AF77:AQ77)</f>
        <v>1876.5</v>
      </c>
      <c r="AS77" s="400"/>
      <c r="AT77" s="399"/>
      <c r="AU77" s="1017"/>
      <c r="AV77" s="388"/>
      <c r="AW77" s="384"/>
      <c r="AX77" s="364"/>
    </row>
    <row r="78" spans="1:55" ht="14.65" customHeight="1" x14ac:dyDescent="0.15">
      <c r="A78" s="1014"/>
      <c r="B78" s="1016"/>
      <c r="C78" s="285" t="s">
        <v>147</v>
      </c>
      <c r="D78" s="398">
        <f>30*24-D68</f>
        <v>601</v>
      </c>
      <c r="E78" s="329"/>
      <c r="F78" s="329"/>
      <c r="G78" s="352"/>
      <c r="H78" s="329"/>
      <c r="I78" s="329"/>
      <c r="J78" s="329"/>
      <c r="K78" s="352"/>
      <c r="L78" s="1019">
        <f>30*24</f>
        <v>720</v>
      </c>
      <c r="M78" s="1020">
        <f>31*24</f>
        <v>744</v>
      </c>
      <c r="N78" s="1020">
        <f>31*24</f>
        <v>744</v>
      </c>
      <c r="O78" s="1020">
        <f>30*24</f>
        <v>720</v>
      </c>
      <c r="P78" s="1021">
        <f>SUM(D78:O79)</f>
        <v>5964</v>
      </c>
      <c r="Q78" s="397"/>
      <c r="R78" s="398">
        <f>30*24-R68</f>
        <v>550</v>
      </c>
      <c r="S78" s="329"/>
      <c r="T78" s="329"/>
      <c r="U78" s="352"/>
      <c r="V78" s="329"/>
      <c r="W78" s="329"/>
      <c r="X78" s="329"/>
      <c r="Y78" s="352"/>
      <c r="Z78" s="1019">
        <f>+L78</f>
        <v>720</v>
      </c>
      <c r="AA78" s="1020">
        <f>+M78</f>
        <v>744</v>
      </c>
      <c r="AB78" s="1020">
        <f>+N78</f>
        <v>744</v>
      </c>
      <c r="AC78" s="1020">
        <f>+O78</f>
        <v>720</v>
      </c>
      <c r="AD78" s="1021">
        <f>SUM(R78:AC79)</f>
        <v>5632</v>
      </c>
      <c r="AE78" s="397"/>
      <c r="AF78" s="398">
        <f>30*24-AF68</f>
        <v>575.5</v>
      </c>
      <c r="AG78" s="329"/>
      <c r="AH78" s="329"/>
      <c r="AI78" s="352"/>
      <c r="AJ78" s="329"/>
      <c r="AK78" s="329"/>
      <c r="AL78" s="329"/>
      <c r="AM78" s="352"/>
      <c r="AN78" s="1019">
        <f>+L78</f>
        <v>720</v>
      </c>
      <c r="AO78" s="1020">
        <f>+M78</f>
        <v>744</v>
      </c>
      <c r="AP78" s="1020">
        <f>+N78</f>
        <v>744</v>
      </c>
      <c r="AQ78" s="1020">
        <f>+O78</f>
        <v>720</v>
      </c>
      <c r="AR78" s="1021">
        <f>SUM(AF78:AQ79)</f>
        <v>5838</v>
      </c>
      <c r="AS78" s="397"/>
      <c r="AT78" s="396"/>
      <c r="AU78" s="1018"/>
      <c r="AV78" s="349"/>
      <c r="AW78" s="269"/>
      <c r="AX78" s="272"/>
    </row>
    <row r="79" spans="1:55" ht="14.65" customHeight="1" x14ac:dyDescent="0.15">
      <c r="A79" s="1014"/>
      <c r="B79" s="381" t="s">
        <v>123</v>
      </c>
      <c r="C79" s="338" t="s">
        <v>147</v>
      </c>
      <c r="D79" s="380"/>
      <c r="E79" s="379"/>
      <c r="F79" s="379"/>
      <c r="G79" s="378"/>
      <c r="H79" s="395">
        <f>31*24-H69</f>
        <v>639</v>
      </c>
      <c r="I79" s="395">
        <f>31*24-I69</f>
        <v>632</v>
      </c>
      <c r="J79" s="395">
        <f>28*24-J69</f>
        <v>532</v>
      </c>
      <c r="K79" s="394">
        <f>31*24-K69</f>
        <v>632</v>
      </c>
      <c r="L79" s="995"/>
      <c r="M79" s="987"/>
      <c r="N79" s="987"/>
      <c r="O79" s="987"/>
      <c r="P79" s="1022"/>
      <c r="Q79" s="392"/>
      <c r="R79" s="380"/>
      <c r="S79" s="379"/>
      <c r="T79" s="379"/>
      <c r="U79" s="378"/>
      <c r="V79" s="395">
        <f>31*24-V69</f>
        <v>554</v>
      </c>
      <c r="W79" s="395">
        <f>31*24-W69</f>
        <v>564</v>
      </c>
      <c r="X79" s="395">
        <f>28*24-X69</f>
        <v>472</v>
      </c>
      <c r="Y79" s="394">
        <f>31*24-Y69</f>
        <v>564</v>
      </c>
      <c r="Z79" s="995"/>
      <c r="AA79" s="987"/>
      <c r="AB79" s="987"/>
      <c r="AC79" s="987"/>
      <c r="AD79" s="1022"/>
      <c r="AE79" s="392"/>
      <c r="AF79" s="380"/>
      <c r="AG79" s="379"/>
      <c r="AH79" s="379"/>
      <c r="AI79" s="378"/>
      <c r="AJ79" s="395">
        <f>31*24-AJ69</f>
        <v>616.5</v>
      </c>
      <c r="AK79" s="395">
        <f>31*24-AK69</f>
        <v>608</v>
      </c>
      <c r="AL79" s="395">
        <f>28*24-AL69</f>
        <v>502</v>
      </c>
      <c r="AM79" s="394">
        <f>31*24-AM69</f>
        <v>608</v>
      </c>
      <c r="AN79" s="995"/>
      <c r="AO79" s="987"/>
      <c r="AP79" s="987"/>
      <c r="AQ79" s="987"/>
      <c r="AR79" s="1022"/>
      <c r="AS79" s="392"/>
      <c r="AT79" s="393"/>
      <c r="AU79" s="392"/>
      <c r="AV79" s="372"/>
      <c r="AW79" s="371"/>
      <c r="AX79" s="370"/>
    </row>
    <row r="80" spans="1:55" ht="14.65" customHeight="1" x14ac:dyDescent="0.15">
      <c r="A80" s="978" t="s">
        <v>154</v>
      </c>
      <c r="B80" s="979"/>
      <c r="C80" s="338" t="s">
        <v>345</v>
      </c>
      <c r="D80" s="988">
        <f>IF(J19&gt;0,+T19/J19,0)</f>
        <v>0</v>
      </c>
      <c r="E80" s="989"/>
      <c r="F80" s="989"/>
      <c r="G80" s="990"/>
      <c r="H80" s="1007">
        <f>IF(K19&gt;0,+U19/K19,0)</f>
        <v>0</v>
      </c>
      <c r="I80" s="1008"/>
      <c r="J80" s="1008"/>
      <c r="K80" s="1009"/>
      <c r="L80" s="391"/>
      <c r="M80" s="390"/>
      <c r="N80" s="390"/>
      <c r="O80" s="390"/>
      <c r="P80" s="336"/>
      <c r="Q80" s="335"/>
      <c r="R80" s="988">
        <f>IF(L19&gt;0,+V19/L19,0)</f>
        <v>0</v>
      </c>
      <c r="S80" s="989"/>
      <c r="T80" s="989"/>
      <c r="U80" s="990"/>
      <c r="V80" s="1007">
        <f>IF(M19&gt;0,+W19/M19,0)</f>
        <v>0</v>
      </c>
      <c r="W80" s="1008"/>
      <c r="X80" s="1008"/>
      <c r="Y80" s="1009"/>
      <c r="Z80" s="391"/>
      <c r="AA80" s="390"/>
      <c r="AB80" s="390"/>
      <c r="AC80" s="390"/>
      <c r="AD80" s="336"/>
      <c r="AE80" s="335"/>
      <c r="AF80" s="988">
        <f>IF(N19&gt;0,+X19/N19,0)</f>
        <v>0</v>
      </c>
      <c r="AG80" s="989"/>
      <c r="AH80" s="989"/>
      <c r="AI80" s="990"/>
      <c r="AJ80" s="1007">
        <f>IF(O19&gt;0,+Y19/O19,0)</f>
        <v>0</v>
      </c>
      <c r="AK80" s="1008"/>
      <c r="AL80" s="1008"/>
      <c r="AM80" s="1009"/>
      <c r="AN80" s="391"/>
      <c r="AO80" s="390"/>
      <c r="AP80" s="390"/>
      <c r="AQ80" s="390"/>
      <c r="AR80" s="336"/>
      <c r="AS80" s="335"/>
      <c r="AT80" s="336"/>
      <c r="AU80" s="335"/>
      <c r="AV80" s="1010"/>
      <c r="AW80" s="1011"/>
      <c r="AX80" s="1012"/>
      <c r="BC80" s="389"/>
    </row>
    <row r="81" spans="1:50" ht="14.65" customHeight="1" x14ac:dyDescent="0.15">
      <c r="A81" s="999" t="s">
        <v>155</v>
      </c>
      <c r="B81" s="1002" t="s">
        <v>122</v>
      </c>
      <c r="C81" s="364" t="s">
        <v>133</v>
      </c>
      <c r="D81" s="360"/>
      <c r="E81" s="386">
        <f>+E74*1000*$D$80+E77*$AD$19</f>
        <v>0</v>
      </c>
      <c r="F81" s="386">
        <f>+F74*1000*$D$80+F77*$AD$19</f>
        <v>0</v>
      </c>
      <c r="G81" s="385">
        <f>+G74*1000*$D$80+G77*$AD$19</f>
        <v>0</v>
      </c>
      <c r="H81" s="359"/>
      <c r="I81" s="359"/>
      <c r="J81" s="359"/>
      <c r="K81" s="358"/>
      <c r="L81" s="331"/>
      <c r="M81" s="331"/>
      <c r="N81" s="331"/>
      <c r="O81" s="331"/>
      <c r="P81" s="361">
        <f>SUM(D81:O81)</f>
        <v>0</v>
      </c>
      <c r="Q81" s="984">
        <f>+SUM(P81:P82)</f>
        <v>0</v>
      </c>
      <c r="R81" s="360"/>
      <c r="S81" s="386">
        <f>+S74*1000*$R$80+S77*$AF$19</f>
        <v>0</v>
      </c>
      <c r="T81" s="386">
        <f>+T74*1000*$R$80+T77*$AF$19</f>
        <v>0</v>
      </c>
      <c r="U81" s="385">
        <f>+U74*1000*$R$80+U77*$AF$19</f>
        <v>0</v>
      </c>
      <c r="V81" s="359"/>
      <c r="W81" s="359"/>
      <c r="X81" s="359"/>
      <c r="Y81" s="358"/>
      <c r="Z81" s="331"/>
      <c r="AA81" s="331"/>
      <c r="AB81" s="331"/>
      <c r="AC81" s="331"/>
      <c r="AD81" s="361">
        <f>SUM(R81:AC81)</f>
        <v>0</v>
      </c>
      <c r="AE81" s="984">
        <f>+SUM(AD81:AD82)</f>
        <v>0</v>
      </c>
      <c r="AF81" s="360"/>
      <c r="AG81" s="386">
        <f>+AG74*1000*$AF$80+AG77*$AH$19</f>
        <v>0</v>
      </c>
      <c r="AH81" s="386">
        <f>+AH74*1000*$AF$80+AH77*$AH$19</f>
        <v>0</v>
      </c>
      <c r="AI81" s="385">
        <f>+AI74*1000*$AF$80+AI77*$AH$19</f>
        <v>0</v>
      </c>
      <c r="AJ81" s="359"/>
      <c r="AK81" s="359"/>
      <c r="AL81" s="359"/>
      <c r="AM81" s="358"/>
      <c r="AN81" s="331"/>
      <c r="AO81" s="331"/>
      <c r="AP81" s="331"/>
      <c r="AQ81" s="331"/>
      <c r="AR81" s="361">
        <f>SUM(AF81:AQ81)</f>
        <v>0</v>
      </c>
      <c r="AS81" s="984">
        <f>+SUM(AR81:AR82)</f>
        <v>0</v>
      </c>
      <c r="AT81" s="356">
        <f>+P81+AD81+AR81</f>
        <v>0</v>
      </c>
      <c r="AU81" s="1004">
        <f>+AT81+AT82</f>
        <v>0</v>
      </c>
      <c r="AV81" s="388"/>
      <c r="AW81" s="384"/>
      <c r="AX81" s="364"/>
    </row>
    <row r="82" spans="1:50" ht="14.65" customHeight="1" x14ac:dyDescent="0.15">
      <c r="A82" s="1000"/>
      <c r="B82" s="1003"/>
      <c r="C82" s="285" t="s">
        <v>147</v>
      </c>
      <c r="D82" s="383">
        <f>+D75*1000*$D$80+D78*$AD$19</f>
        <v>0</v>
      </c>
      <c r="E82" s="329"/>
      <c r="F82" s="329"/>
      <c r="G82" s="352"/>
      <c r="H82" s="329"/>
      <c r="I82" s="329"/>
      <c r="J82" s="329"/>
      <c r="K82" s="352"/>
      <c r="L82" s="994">
        <f>+L78*$AD$19</f>
        <v>0</v>
      </c>
      <c r="M82" s="986">
        <f>+M78*$AD$19</f>
        <v>0</v>
      </c>
      <c r="N82" s="986">
        <f>+N78*$AD$19</f>
        <v>0</v>
      </c>
      <c r="O82" s="986">
        <f>+O78*$AD$19</f>
        <v>0</v>
      </c>
      <c r="P82" s="354">
        <f>SUM(D82:O82)</f>
        <v>0</v>
      </c>
      <c r="Q82" s="985"/>
      <c r="R82" s="383">
        <f>+R75*1000*$R$80+R78*$AF$19</f>
        <v>0</v>
      </c>
      <c r="S82" s="329"/>
      <c r="T82" s="329"/>
      <c r="U82" s="352"/>
      <c r="V82" s="329"/>
      <c r="W82" s="329"/>
      <c r="X82" s="329"/>
      <c r="Y82" s="352"/>
      <c r="Z82" s="994">
        <f>+Z78*$AF$19</f>
        <v>0</v>
      </c>
      <c r="AA82" s="986">
        <f>+AA78*$AF$19</f>
        <v>0</v>
      </c>
      <c r="AB82" s="986">
        <f>+AB78*$AF$19</f>
        <v>0</v>
      </c>
      <c r="AC82" s="986">
        <f>+AC78*$AF$19</f>
        <v>0</v>
      </c>
      <c r="AD82" s="354">
        <f>SUM(R82:AC82)</f>
        <v>0</v>
      </c>
      <c r="AE82" s="985"/>
      <c r="AF82" s="383">
        <f>+AF75*1000*$AF$80+AF78*$AH$19</f>
        <v>0</v>
      </c>
      <c r="AG82" s="329"/>
      <c r="AH82" s="329"/>
      <c r="AI82" s="352"/>
      <c r="AJ82" s="329"/>
      <c r="AK82" s="329"/>
      <c r="AL82" s="329"/>
      <c r="AM82" s="352"/>
      <c r="AN82" s="994">
        <f>+AN78*$AH$19</f>
        <v>0</v>
      </c>
      <c r="AO82" s="986">
        <f>+AO78*$AH$19</f>
        <v>0</v>
      </c>
      <c r="AP82" s="387"/>
      <c r="AQ82" s="986">
        <f>+AQ78*$AH$19</f>
        <v>0</v>
      </c>
      <c r="AR82" s="354">
        <f>SUM(AF82:AQ82)</f>
        <v>0</v>
      </c>
      <c r="AS82" s="985"/>
      <c r="AT82" s="382">
        <f>+P82+AD82+AR82</f>
        <v>0</v>
      </c>
      <c r="AU82" s="1005">
        <f>+Q82+AS82</f>
        <v>0</v>
      </c>
      <c r="AV82" s="349"/>
      <c r="AW82" s="269"/>
      <c r="AX82" s="272"/>
    </row>
    <row r="83" spans="1:50" ht="14.65" customHeight="1" x14ac:dyDescent="0.15">
      <c r="A83" s="1006"/>
      <c r="B83" s="381" t="s">
        <v>123</v>
      </c>
      <c r="C83" s="338" t="s">
        <v>147</v>
      </c>
      <c r="D83" s="380"/>
      <c r="E83" s="379"/>
      <c r="F83" s="379"/>
      <c r="G83" s="378"/>
      <c r="H83" s="377">
        <f>+H76*1000*$H$80+H79*$AE$19</f>
        <v>0</v>
      </c>
      <c r="I83" s="377">
        <f>+I76*1000*$H$80+I79*$AE$19</f>
        <v>0</v>
      </c>
      <c r="J83" s="377">
        <f>+J76*1000*$H$80+J79*$AE$19</f>
        <v>0</v>
      </c>
      <c r="K83" s="375">
        <f>+K76*1000*$H$80+K79*$AE$19</f>
        <v>0</v>
      </c>
      <c r="L83" s="995"/>
      <c r="M83" s="987"/>
      <c r="N83" s="987"/>
      <c r="O83" s="987"/>
      <c r="P83" s="376"/>
      <c r="Q83" s="375">
        <f>+SUM(D83:K83)</f>
        <v>0</v>
      </c>
      <c r="R83" s="380"/>
      <c r="S83" s="379"/>
      <c r="T83" s="379"/>
      <c r="U83" s="378"/>
      <c r="V83" s="377">
        <f>+V76*1000*$V$80+V79*$AG$19</f>
        <v>0</v>
      </c>
      <c r="W83" s="377">
        <f>+W76*1000*$V$80+W79*$AG$19</f>
        <v>0</v>
      </c>
      <c r="X83" s="377">
        <f>+X76*1000*$V$80+X79*$AG$19</f>
        <v>0</v>
      </c>
      <c r="Y83" s="375">
        <f>+Y76*1000*$V$80+Y79*$AG$19</f>
        <v>0</v>
      </c>
      <c r="Z83" s="995"/>
      <c r="AA83" s="987"/>
      <c r="AB83" s="987"/>
      <c r="AC83" s="987"/>
      <c r="AD83" s="376"/>
      <c r="AE83" s="375">
        <f>+SUM(R83:Y83)</f>
        <v>0</v>
      </c>
      <c r="AF83" s="380"/>
      <c r="AG83" s="379"/>
      <c r="AH83" s="379"/>
      <c r="AI83" s="378"/>
      <c r="AJ83" s="377">
        <f>+AJ76*1000*$AJ$80+AJ79*$AI$19</f>
        <v>0</v>
      </c>
      <c r="AK83" s="377">
        <f>+AK76*1000*$AJ$80+AK79*$AI$19</f>
        <v>0</v>
      </c>
      <c r="AL83" s="377">
        <f>+AL76*1000*$AJ$80+AL79*$AI$19</f>
        <v>0</v>
      </c>
      <c r="AM83" s="375">
        <f>+AM76*1000*$AJ$80+AM79*$AI$19</f>
        <v>0</v>
      </c>
      <c r="AN83" s="995"/>
      <c r="AO83" s="987"/>
      <c r="AP83" s="377"/>
      <c r="AQ83" s="987"/>
      <c r="AR83" s="376"/>
      <c r="AS83" s="375">
        <f>+SUM(AF83:AM83)</f>
        <v>0</v>
      </c>
      <c r="AT83" s="374"/>
      <c r="AU83" s="373">
        <f>+Q83+AE83+AS83</f>
        <v>0</v>
      </c>
      <c r="AV83" s="372"/>
      <c r="AW83" s="371"/>
      <c r="AX83" s="370"/>
    </row>
    <row r="84" spans="1:50" ht="14.65" customHeight="1" x14ac:dyDescent="0.15">
      <c r="A84" s="999" t="s">
        <v>156</v>
      </c>
      <c r="B84" s="1002" t="s">
        <v>122</v>
      </c>
      <c r="C84" s="364" t="s">
        <v>133</v>
      </c>
      <c r="D84" s="360"/>
      <c r="E84" s="386">
        <f>+E67*$T$31+E77*$AD$31</f>
        <v>0</v>
      </c>
      <c r="F84" s="386">
        <f>+F67*$T$31+F77*$AD$31</f>
        <v>0</v>
      </c>
      <c r="G84" s="385">
        <f>+G67*$T$31+G77*$AD$31</f>
        <v>0</v>
      </c>
      <c r="H84" s="359"/>
      <c r="I84" s="359"/>
      <c r="J84" s="359"/>
      <c r="K84" s="358"/>
      <c r="L84" s="331"/>
      <c r="M84" s="331"/>
      <c r="N84" s="331"/>
      <c r="O84" s="331"/>
      <c r="P84" s="361">
        <f>SUM(D84:O84)</f>
        <v>0</v>
      </c>
      <c r="Q84" s="984">
        <f>+SUM(P84:P85)</f>
        <v>0</v>
      </c>
      <c r="R84" s="360"/>
      <c r="S84" s="386">
        <f>+S67*$V$37+S77*$AF$37</f>
        <v>0</v>
      </c>
      <c r="T84" s="386">
        <f>+T67*$V$37+T77*$AF$37</f>
        <v>0</v>
      </c>
      <c r="U84" s="385">
        <f>+U67*$V$37+U77*$AF$37</f>
        <v>0</v>
      </c>
      <c r="V84" s="359"/>
      <c r="W84" s="359"/>
      <c r="X84" s="359"/>
      <c r="Y84" s="358"/>
      <c r="Z84" s="331"/>
      <c r="AA84" s="331"/>
      <c r="AB84" s="331"/>
      <c r="AC84" s="331"/>
      <c r="AD84" s="361">
        <f>SUM(R84:AC84)</f>
        <v>0</v>
      </c>
      <c r="AE84" s="984">
        <f>+SUM(AD84:AD85)</f>
        <v>0</v>
      </c>
      <c r="AF84" s="360"/>
      <c r="AG84" s="386">
        <f>+AG67*$X$43+AG77*$AH$43</f>
        <v>0</v>
      </c>
      <c r="AH84" s="386">
        <f>+AH67*$X$43+AH77*$AH$43</f>
        <v>0</v>
      </c>
      <c r="AI84" s="385">
        <f>+AI67*$X$43+AI77*$AH$43</f>
        <v>0</v>
      </c>
      <c r="AJ84" s="359"/>
      <c r="AK84" s="359"/>
      <c r="AL84" s="359"/>
      <c r="AM84" s="358"/>
      <c r="AN84" s="331"/>
      <c r="AO84" s="331"/>
      <c r="AP84" s="331"/>
      <c r="AQ84" s="331"/>
      <c r="AR84" s="361">
        <f>SUM(AF84:AQ84)</f>
        <v>0</v>
      </c>
      <c r="AS84" s="984">
        <f>+SUM(AR84:AR85)</f>
        <v>0</v>
      </c>
      <c r="AT84" s="356">
        <f>+P84+AD84+AR84</f>
        <v>0</v>
      </c>
      <c r="AU84" s="1004">
        <f>+AT84+AT85</f>
        <v>0</v>
      </c>
      <c r="AV84" s="170"/>
      <c r="AW84" s="384"/>
      <c r="AX84" s="364"/>
    </row>
    <row r="85" spans="1:50" ht="14.65" customHeight="1" x14ac:dyDescent="0.15">
      <c r="A85" s="1000"/>
      <c r="B85" s="1003"/>
      <c r="C85" s="285" t="s">
        <v>147</v>
      </c>
      <c r="D85" s="383">
        <f>+D68*$T$31+D78*$AD$31</f>
        <v>0</v>
      </c>
      <c r="E85" s="329"/>
      <c r="F85" s="329"/>
      <c r="G85" s="352"/>
      <c r="H85" s="329"/>
      <c r="I85" s="329"/>
      <c r="J85" s="329"/>
      <c r="K85" s="352"/>
      <c r="L85" s="994">
        <f>+L78*$AD$31</f>
        <v>0</v>
      </c>
      <c r="M85" s="986">
        <f>+M78*$AD$31</f>
        <v>0</v>
      </c>
      <c r="N85" s="986">
        <f>+N78*$AD$31</f>
        <v>0</v>
      </c>
      <c r="O85" s="986">
        <f>+O78*$AD$31</f>
        <v>0</v>
      </c>
      <c r="P85" s="354">
        <f>SUM(D85:O85)</f>
        <v>0</v>
      </c>
      <c r="Q85" s="985"/>
      <c r="R85" s="383">
        <f>+R68*$V$37+R78*$AF$37</f>
        <v>0</v>
      </c>
      <c r="S85" s="329"/>
      <c r="T85" s="329"/>
      <c r="U85" s="352"/>
      <c r="V85" s="329"/>
      <c r="W85" s="329"/>
      <c r="X85" s="329"/>
      <c r="Y85" s="352"/>
      <c r="Z85" s="994">
        <f>+Z78*$AF$37</f>
        <v>0</v>
      </c>
      <c r="AA85" s="986">
        <f>+AA78*$AF$37</f>
        <v>0</v>
      </c>
      <c r="AB85" s="986">
        <f>+AB78*$AF$37</f>
        <v>0</v>
      </c>
      <c r="AC85" s="986">
        <f>+AC78*$AF$37</f>
        <v>0</v>
      </c>
      <c r="AD85" s="354">
        <f>SUM(R85:AC85)</f>
        <v>0</v>
      </c>
      <c r="AE85" s="985"/>
      <c r="AF85" s="383">
        <f>+AF68*$X$43+AF78*$AH$43</f>
        <v>0</v>
      </c>
      <c r="AG85" s="329"/>
      <c r="AH85" s="329"/>
      <c r="AI85" s="352"/>
      <c r="AJ85" s="329"/>
      <c r="AK85" s="329"/>
      <c r="AL85" s="329"/>
      <c r="AM85" s="352"/>
      <c r="AN85" s="994">
        <f>+AN78*$AH$43</f>
        <v>0</v>
      </c>
      <c r="AO85" s="986">
        <f>+AO78*$AH$43</f>
        <v>0</v>
      </c>
      <c r="AP85" s="986">
        <f>+AP78*$AH$43</f>
        <v>0</v>
      </c>
      <c r="AQ85" s="986">
        <f>+AQ78*$AH$43</f>
        <v>0</v>
      </c>
      <c r="AR85" s="354">
        <f>SUM(AF85:AQ85)</f>
        <v>0</v>
      </c>
      <c r="AS85" s="985"/>
      <c r="AT85" s="382">
        <f>+P85+AD85+AR85</f>
        <v>0</v>
      </c>
      <c r="AU85" s="1005">
        <f>+Q85+AS85</f>
        <v>0</v>
      </c>
      <c r="AV85" s="349"/>
      <c r="AW85" s="269"/>
      <c r="AX85" s="272"/>
    </row>
    <row r="86" spans="1:50" ht="14.65" customHeight="1" x14ac:dyDescent="0.15">
      <c r="A86" s="1006"/>
      <c r="B86" s="381" t="s">
        <v>123</v>
      </c>
      <c r="C86" s="338" t="s">
        <v>147</v>
      </c>
      <c r="D86" s="380"/>
      <c r="E86" s="379"/>
      <c r="F86" s="379"/>
      <c r="G86" s="378"/>
      <c r="H86" s="377">
        <f>+H69*$U$31+H79*$AE$31</f>
        <v>0</v>
      </c>
      <c r="I86" s="377">
        <f>+I69*$U$31+I79*$AE$31</f>
        <v>0</v>
      </c>
      <c r="J86" s="377">
        <f>+J69*$U$31+J79*$AE$31</f>
        <v>0</v>
      </c>
      <c r="K86" s="375">
        <f>+K69*$U$31+K79*$AE$31</f>
        <v>0</v>
      </c>
      <c r="L86" s="995"/>
      <c r="M86" s="987"/>
      <c r="N86" s="987"/>
      <c r="O86" s="987"/>
      <c r="P86" s="376"/>
      <c r="Q86" s="375">
        <f>+SUM(D86:K86)</f>
        <v>0</v>
      </c>
      <c r="R86" s="380"/>
      <c r="S86" s="379"/>
      <c r="T86" s="379"/>
      <c r="U86" s="378"/>
      <c r="V86" s="377">
        <f>+V69*$W$37+V79*$AG$37</f>
        <v>0</v>
      </c>
      <c r="W86" s="377">
        <f>+W69*$W$37+W79*$AG$37</f>
        <v>0</v>
      </c>
      <c r="X86" s="377">
        <f>+X69*$W$37+X79*$AG$37</f>
        <v>0</v>
      </c>
      <c r="Y86" s="375">
        <f>+Y69*$W$37+Y79*$AG$37</f>
        <v>0</v>
      </c>
      <c r="Z86" s="995"/>
      <c r="AA86" s="987"/>
      <c r="AB86" s="987"/>
      <c r="AC86" s="987"/>
      <c r="AD86" s="376"/>
      <c r="AE86" s="375">
        <f>+SUM(R86:Y86)</f>
        <v>0</v>
      </c>
      <c r="AF86" s="380"/>
      <c r="AG86" s="379"/>
      <c r="AH86" s="379"/>
      <c r="AI86" s="378"/>
      <c r="AJ86" s="377">
        <f>+AJ69*$Y$43+AJ79*$AI$43</f>
        <v>0</v>
      </c>
      <c r="AK86" s="377">
        <f>+AK69*$Y$43+AK79*$AI$43</f>
        <v>0</v>
      </c>
      <c r="AL86" s="377">
        <f>+AL69*$Y$43+AL79*$AI$43</f>
        <v>0</v>
      </c>
      <c r="AM86" s="375">
        <f>+AM69*$Y$43+AM79*$AI$43</f>
        <v>0</v>
      </c>
      <c r="AN86" s="995"/>
      <c r="AO86" s="987"/>
      <c r="AP86" s="987"/>
      <c r="AQ86" s="987"/>
      <c r="AR86" s="376"/>
      <c r="AS86" s="375">
        <f>+SUM(AF86:AM86)</f>
        <v>0</v>
      </c>
      <c r="AT86" s="374"/>
      <c r="AU86" s="373">
        <f>+Q86+AE86+AS86</f>
        <v>0</v>
      </c>
      <c r="AV86" s="372"/>
      <c r="AW86" s="371"/>
      <c r="AX86" s="370"/>
    </row>
    <row r="87" spans="1:50" ht="14.65" customHeight="1" x14ac:dyDescent="0.15">
      <c r="A87" s="999" t="s">
        <v>344</v>
      </c>
      <c r="B87" s="1002" t="s">
        <v>122</v>
      </c>
      <c r="C87" s="364" t="s">
        <v>133</v>
      </c>
      <c r="D87" s="360"/>
      <c r="E87" s="369"/>
      <c r="F87" s="369"/>
      <c r="G87" s="368"/>
      <c r="H87" s="359"/>
      <c r="I87" s="359"/>
      <c r="J87" s="359"/>
      <c r="K87" s="358"/>
      <c r="L87" s="331"/>
      <c r="M87" s="331"/>
      <c r="N87" s="331"/>
      <c r="O87" s="331"/>
      <c r="P87" s="361">
        <f>SUM(D87:O87)</f>
        <v>0</v>
      </c>
      <c r="Q87" s="984">
        <f>+SUM(P87:P88)</f>
        <v>0</v>
      </c>
      <c r="R87" s="360"/>
      <c r="S87" s="369"/>
      <c r="T87" s="369"/>
      <c r="U87" s="368"/>
      <c r="V87" s="359"/>
      <c r="W87" s="359"/>
      <c r="X87" s="359"/>
      <c r="Y87" s="358"/>
      <c r="Z87" s="331"/>
      <c r="AA87" s="331"/>
      <c r="AB87" s="331"/>
      <c r="AC87" s="331"/>
      <c r="AD87" s="361">
        <f>SUM(R87:AC87)</f>
        <v>0</v>
      </c>
      <c r="AE87" s="984">
        <f>+SUM(AD87:AD88)</f>
        <v>0</v>
      </c>
      <c r="AF87" s="360"/>
      <c r="AG87" s="369"/>
      <c r="AH87" s="369"/>
      <c r="AI87" s="368"/>
      <c r="AJ87" s="359"/>
      <c r="AK87" s="359"/>
      <c r="AL87" s="359"/>
      <c r="AM87" s="358"/>
      <c r="AN87" s="331"/>
      <c r="AO87" s="331"/>
      <c r="AP87" s="331"/>
      <c r="AQ87" s="331"/>
      <c r="AR87" s="361">
        <f>SUM(AF87:AQ87)</f>
        <v>0</v>
      </c>
      <c r="AS87" s="984">
        <f>+SUM(AR87:AR88)</f>
        <v>0</v>
      </c>
      <c r="AT87" s="356">
        <f>+P87+AD87+AR87</f>
        <v>0</v>
      </c>
      <c r="AU87" s="984">
        <f>+AT87+AT88</f>
        <v>0</v>
      </c>
      <c r="AV87" s="975" t="s">
        <v>342</v>
      </c>
      <c r="AW87" s="976"/>
      <c r="AX87" s="977"/>
    </row>
    <row r="88" spans="1:50" ht="14.65" customHeight="1" x14ac:dyDescent="0.15">
      <c r="A88" s="1000"/>
      <c r="B88" s="1003"/>
      <c r="C88" s="285" t="s">
        <v>147</v>
      </c>
      <c r="D88" s="367"/>
      <c r="E88" s="329"/>
      <c r="F88" s="329"/>
      <c r="G88" s="352"/>
      <c r="H88" s="329"/>
      <c r="I88" s="329"/>
      <c r="J88" s="329"/>
      <c r="K88" s="352"/>
      <c r="L88" s="329"/>
      <c r="M88" s="329"/>
      <c r="N88" s="329"/>
      <c r="O88" s="329"/>
      <c r="P88" s="354">
        <f>SUM(D88:O88)</f>
        <v>0</v>
      </c>
      <c r="Q88" s="985"/>
      <c r="R88" s="367"/>
      <c r="S88" s="329"/>
      <c r="T88" s="329"/>
      <c r="U88" s="352"/>
      <c r="V88" s="329"/>
      <c r="W88" s="329"/>
      <c r="X88" s="329"/>
      <c r="Y88" s="352"/>
      <c r="Z88" s="329"/>
      <c r="AA88" s="329"/>
      <c r="AB88" s="329"/>
      <c r="AC88" s="329"/>
      <c r="AD88" s="354">
        <f>SUM(R88:AC88)</f>
        <v>0</v>
      </c>
      <c r="AE88" s="985"/>
      <c r="AF88" s="367"/>
      <c r="AG88" s="329"/>
      <c r="AH88" s="329"/>
      <c r="AI88" s="352"/>
      <c r="AJ88" s="329"/>
      <c r="AK88" s="329"/>
      <c r="AL88" s="329"/>
      <c r="AM88" s="352"/>
      <c r="AN88" s="329"/>
      <c r="AO88" s="329"/>
      <c r="AP88" s="329"/>
      <c r="AQ88" s="329"/>
      <c r="AR88" s="354">
        <f>SUM(AF88:AQ88)</f>
        <v>0</v>
      </c>
      <c r="AS88" s="985"/>
      <c r="AT88" s="350">
        <f>+P88+AD88+AR88</f>
        <v>0</v>
      </c>
      <c r="AU88" s="985">
        <f>+Q88+AS88</f>
        <v>0</v>
      </c>
      <c r="AV88" s="349"/>
      <c r="AW88" s="269"/>
      <c r="AX88" s="272"/>
    </row>
    <row r="89" spans="1:50" ht="14.65" customHeight="1" thickBot="1" x14ac:dyDescent="0.2">
      <c r="A89" s="1001"/>
      <c r="B89" s="348" t="s">
        <v>123</v>
      </c>
      <c r="C89" s="328" t="s">
        <v>147</v>
      </c>
      <c r="D89" s="322"/>
      <c r="E89" s="321"/>
      <c r="F89" s="321"/>
      <c r="G89" s="344"/>
      <c r="H89" s="366"/>
      <c r="I89" s="366"/>
      <c r="J89" s="366"/>
      <c r="K89" s="365"/>
      <c r="L89" s="322"/>
      <c r="M89" s="321"/>
      <c r="N89" s="321"/>
      <c r="O89" s="321"/>
      <c r="P89" s="342"/>
      <c r="Q89" s="345">
        <f>+SUM(D89:O89)</f>
        <v>0</v>
      </c>
      <c r="R89" s="322"/>
      <c r="S89" s="321"/>
      <c r="T89" s="321"/>
      <c r="U89" s="344"/>
      <c r="V89" s="366"/>
      <c r="W89" s="366"/>
      <c r="X89" s="366"/>
      <c r="Y89" s="365"/>
      <c r="Z89" s="322"/>
      <c r="AA89" s="321"/>
      <c r="AB89" s="321"/>
      <c r="AC89" s="321"/>
      <c r="AD89" s="342"/>
      <c r="AE89" s="345">
        <f>+SUM(R89:AC89)</f>
        <v>0</v>
      </c>
      <c r="AF89" s="322"/>
      <c r="AG89" s="321"/>
      <c r="AH89" s="321"/>
      <c r="AI89" s="344"/>
      <c r="AJ89" s="366"/>
      <c r="AK89" s="366"/>
      <c r="AL89" s="366"/>
      <c r="AM89" s="365"/>
      <c r="AN89" s="322"/>
      <c r="AO89" s="321"/>
      <c r="AP89" s="321"/>
      <c r="AQ89" s="321"/>
      <c r="AR89" s="342"/>
      <c r="AS89" s="345">
        <f>+SUM(AF89:AQ89)</f>
        <v>0</v>
      </c>
      <c r="AT89" s="340"/>
      <c r="AU89" s="339">
        <f>+Q89+AE89+AS89</f>
        <v>0</v>
      </c>
      <c r="AV89" s="320"/>
      <c r="AW89" s="319"/>
      <c r="AX89" s="318"/>
    </row>
    <row r="90" spans="1:50" ht="14.65" customHeight="1" thickTop="1" x14ac:dyDescent="0.15">
      <c r="A90" s="999" t="s">
        <v>343</v>
      </c>
      <c r="B90" s="1002" t="s">
        <v>122</v>
      </c>
      <c r="C90" s="364" t="s">
        <v>133</v>
      </c>
      <c r="D90" s="360"/>
      <c r="E90" s="363">
        <f>+E67*$T$48+E77*$AD$48</f>
        <v>0</v>
      </c>
      <c r="F90" s="363">
        <f>+F67*$T$48+F77*$AD$48</f>
        <v>0</v>
      </c>
      <c r="G90" s="362">
        <f>+G67*$T$48+G77*$AD$48</f>
        <v>0</v>
      </c>
      <c r="H90" s="359"/>
      <c r="I90" s="359"/>
      <c r="J90" s="359"/>
      <c r="K90" s="358"/>
      <c r="L90" s="331"/>
      <c r="M90" s="331"/>
      <c r="N90" s="331"/>
      <c r="O90" s="331"/>
      <c r="P90" s="361">
        <f>SUM(D90:O90)</f>
        <v>0</v>
      </c>
      <c r="Q90" s="984">
        <f>+SUM(P90:P91)</f>
        <v>0</v>
      </c>
      <c r="R90" s="360"/>
      <c r="S90" s="363">
        <f>+S67*$V$52+S77*$AF$52</f>
        <v>0</v>
      </c>
      <c r="T90" s="363">
        <f>+T67*$V$52+T77*$AF$52</f>
        <v>0</v>
      </c>
      <c r="U90" s="362">
        <f>+U67*$V$52+U77*$AF$52</f>
        <v>0</v>
      </c>
      <c r="V90" s="359"/>
      <c r="W90" s="359"/>
      <c r="X90" s="359"/>
      <c r="Y90" s="358"/>
      <c r="Z90" s="331"/>
      <c r="AA90" s="331"/>
      <c r="AB90" s="331"/>
      <c r="AC90" s="331"/>
      <c r="AD90" s="361">
        <f>SUM(R90:AC90)</f>
        <v>0</v>
      </c>
      <c r="AE90" s="984">
        <f>+SUM(AD90:AD91)</f>
        <v>0</v>
      </c>
      <c r="AF90" s="360"/>
      <c r="AG90" s="331"/>
      <c r="AH90" s="331"/>
      <c r="AI90" s="330"/>
      <c r="AJ90" s="359"/>
      <c r="AK90" s="359"/>
      <c r="AL90" s="359"/>
      <c r="AM90" s="358"/>
      <c r="AN90" s="331"/>
      <c r="AO90" s="331"/>
      <c r="AP90" s="331"/>
      <c r="AQ90" s="331"/>
      <c r="AR90" s="357"/>
      <c r="AS90" s="982"/>
      <c r="AT90" s="356">
        <f>+P90+AD90+AR90</f>
        <v>0</v>
      </c>
      <c r="AU90" s="984">
        <f>+AT90+AT91</f>
        <v>0</v>
      </c>
      <c r="AV90" s="975" t="s">
        <v>342</v>
      </c>
      <c r="AW90" s="976"/>
      <c r="AX90" s="977"/>
    </row>
    <row r="91" spans="1:50" ht="14.65" customHeight="1" x14ac:dyDescent="0.15">
      <c r="A91" s="1000"/>
      <c r="B91" s="1003"/>
      <c r="C91" s="285" t="s">
        <v>147</v>
      </c>
      <c r="D91" s="355">
        <f>+D68*$T$48+D78*$AD$48</f>
        <v>0</v>
      </c>
      <c r="E91" s="329"/>
      <c r="F91" s="329"/>
      <c r="G91" s="352"/>
      <c r="H91" s="329"/>
      <c r="I91" s="329"/>
      <c r="J91" s="329"/>
      <c r="K91" s="352"/>
      <c r="L91" s="994">
        <f>+L78*$AD$48</f>
        <v>0</v>
      </c>
      <c r="M91" s="986">
        <f>+M78*$AD$48</f>
        <v>0</v>
      </c>
      <c r="N91" s="986">
        <f>+N78*$AD$48</f>
        <v>0</v>
      </c>
      <c r="O91" s="986">
        <f>+O78*$AD$48</f>
        <v>0</v>
      </c>
      <c r="P91" s="354">
        <f>SUM(D91:O91)</f>
        <v>0</v>
      </c>
      <c r="Q91" s="985"/>
      <c r="R91" s="355">
        <f>+R68*$V$52+R78*$AF$52</f>
        <v>0</v>
      </c>
      <c r="S91" s="329"/>
      <c r="T91" s="329"/>
      <c r="U91" s="352"/>
      <c r="V91" s="329"/>
      <c r="W91" s="329"/>
      <c r="X91" s="329"/>
      <c r="Y91" s="352"/>
      <c r="Z91" s="994">
        <f>+Z78*$AF$52</f>
        <v>0</v>
      </c>
      <c r="AA91" s="986">
        <f>+AA78*$AF$52</f>
        <v>0</v>
      </c>
      <c r="AB91" s="986">
        <f>+AB78*$AF$52</f>
        <v>0</v>
      </c>
      <c r="AC91" s="986">
        <f>+AC78*$AF$52</f>
        <v>0</v>
      </c>
      <c r="AD91" s="354">
        <f>SUM(R91:AC91)</f>
        <v>0</v>
      </c>
      <c r="AE91" s="985"/>
      <c r="AF91" s="353"/>
      <c r="AG91" s="329"/>
      <c r="AH91" s="329"/>
      <c r="AI91" s="352"/>
      <c r="AJ91" s="329"/>
      <c r="AK91" s="329"/>
      <c r="AL91" s="329"/>
      <c r="AM91" s="352"/>
      <c r="AN91" s="329"/>
      <c r="AO91" s="329"/>
      <c r="AP91" s="329"/>
      <c r="AQ91" s="329"/>
      <c r="AR91" s="351"/>
      <c r="AS91" s="983"/>
      <c r="AT91" s="350">
        <f>+P91+AD91+AR91</f>
        <v>0</v>
      </c>
      <c r="AU91" s="985">
        <f>+Q91+AS91</f>
        <v>0</v>
      </c>
      <c r="AV91" s="349"/>
      <c r="AW91" s="269"/>
      <c r="AX91" s="272"/>
    </row>
    <row r="92" spans="1:50" ht="14.65" customHeight="1" thickBot="1" x14ac:dyDescent="0.2">
      <c r="A92" s="1001"/>
      <c r="B92" s="348" t="s">
        <v>123</v>
      </c>
      <c r="C92" s="328" t="s">
        <v>147</v>
      </c>
      <c r="D92" s="322"/>
      <c r="E92" s="321"/>
      <c r="F92" s="321"/>
      <c r="G92" s="344"/>
      <c r="H92" s="347">
        <f>+H69*$U$48+H79*$AE$48</f>
        <v>0</v>
      </c>
      <c r="I92" s="347">
        <f>+I69*$U$48+I79*$AE$48</f>
        <v>0</v>
      </c>
      <c r="J92" s="347">
        <f>+J69*$U$48+J79*$AE$48</f>
        <v>0</v>
      </c>
      <c r="K92" s="346">
        <f>+K69*$U$48+K79*$AE$48</f>
        <v>0</v>
      </c>
      <c r="L92" s="995"/>
      <c r="M92" s="987"/>
      <c r="N92" s="987"/>
      <c r="O92" s="987"/>
      <c r="P92" s="342"/>
      <c r="Q92" s="345">
        <f>+SUM(D92:O92)</f>
        <v>0</v>
      </c>
      <c r="R92" s="322"/>
      <c r="S92" s="321"/>
      <c r="T92" s="321"/>
      <c r="U92" s="344"/>
      <c r="V92" s="347">
        <f>+V69*$W$52+V79*$AG$52</f>
        <v>0</v>
      </c>
      <c r="W92" s="347">
        <f>+W69*$W$52+W79*$AG$52</f>
        <v>0</v>
      </c>
      <c r="X92" s="347">
        <f>+X69*$W$52+X79*$AG$52</f>
        <v>0</v>
      </c>
      <c r="Y92" s="346">
        <f>+Y69*$W$52+Y79*$AG$52</f>
        <v>0</v>
      </c>
      <c r="Z92" s="995"/>
      <c r="AA92" s="987"/>
      <c r="AB92" s="987"/>
      <c r="AC92" s="987"/>
      <c r="AD92" s="342"/>
      <c r="AE92" s="345">
        <f>+SUM(R92:AC92)</f>
        <v>0</v>
      </c>
      <c r="AF92" s="322"/>
      <c r="AG92" s="321"/>
      <c r="AH92" s="321"/>
      <c r="AI92" s="344"/>
      <c r="AJ92" s="343"/>
      <c r="AK92" s="343"/>
      <c r="AL92" s="343"/>
      <c r="AM92" s="341"/>
      <c r="AN92" s="322"/>
      <c r="AO92" s="321"/>
      <c r="AP92" s="321"/>
      <c r="AQ92" s="321"/>
      <c r="AR92" s="342"/>
      <c r="AS92" s="341"/>
      <c r="AT92" s="340"/>
      <c r="AU92" s="339">
        <f>+Q92+AE92+AS92</f>
        <v>0</v>
      </c>
      <c r="AV92" s="320"/>
      <c r="AW92" s="319"/>
      <c r="AX92" s="318"/>
    </row>
    <row r="93" spans="1:50" ht="14.65" customHeight="1" thickTop="1" x14ac:dyDescent="0.15">
      <c r="A93" s="978" t="s">
        <v>157</v>
      </c>
      <c r="B93" s="979"/>
      <c r="C93" s="338" t="s">
        <v>341</v>
      </c>
      <c r="D93" s="988">
        <f>IF(J19&gt;0,+AN19/J19*860/10750,0)</f>
        <v>0</v>
      </c>
      <c r="E93" s="989"/>
      <c r="F93" s="989"/>
      <c r="G93" s="990"/>
      <c r="H93" s="991">
        <f>IF(K19&gt;0,+AO19/K19*860/10750,0)</f>
        <v>0</v>
      </c>
      <c r="I93" s="992"/>
      <c r="J93" s="992"/>
      <c r="K93" s="993"/>
      <c r="L93" s="337"/>
      <c r="M93" s="337"/>
      <c r="N93" s="337"/>
      <c r="O93" s="337"/>
      <c r="P93" s="336"/>
      <c r="Q93" s="335"/>
      <c r="R93" s="988">
        <f>IF(L19&gt;0,+AP19/L19*860/10750,0)</f>
        <v>0</v>
      </c>
      <c r="S93" s="989"/>
      <c r="T93" s="989"/>
      <c r="U93" s="990"/>
      <c r="V93" s="991">
        <f>IF(M19&gt;0,+AQ19/M19*860/10750,0)</f>
        <v>0</v>
      </c>
      <c r="W93" s="992"/>
      <c r="X93" s="992"/>
      <c r="Y93" s="993"/>
      <c r="Z93" s="337"/>
      <c r="AA93" s="337"/>
      <c r="AB93" s="337"/>
      <c r="AC93" s="337"/>
      <c r="AD93" s="336"/>
      <c r="AE93" s="335"/>
      <c r="AF93" s="988">
        <f>IF(N19&gt;0,+AR19/N19*860/10750,0)</f>
        <v>0</v>
      </c>
      <c r="AG93" s="989"/>
      <c r="AH93" s="989"/>
      <c r="AI93" s="990"/>
      <c r="AJ93" s="991">
        <f>IF(O19&gt;0,+AS19/O19*860/10750,0)</f>
        <v>0</v>
      </c>
      <c r="AK93" s="992"/>
      <c r="AL93" s="992"/>
      <c r="AM93" s="993"/>
      <c r="AN93" s="337"/>
      <c r="AO93" s="337"/>
      <c r="AP93" s="337"/>
      <c r="AQ93" s="337"/>
      <c r="AR93" s="336"/>
      <c r="AS93" s="335"/>
      <c r="AT93" s="336"/>
      <c r="AU93" s="335"/>
      <c r="AV93" s="996"/>
      <c r="AW93" s="997"/>
      <c r="AX93" s="998"/>
    </row>
    <row r="94" spans="1:50" ht="14.65" customHeight="1" x14ac:dyDescent="0.15">
      <c r="A94" s="969" t="s">
        <v>340</v>
      </c>
      <c r="B94" s="970"/>
      <c r="C94" s="334" t="s">
        <v>339</v>
      </c>
      <c r="D94" s="333">
        <f>+D75*1000*$D$93</f>
        <v>0</v>
      </c>
      <c r="E94" s="333">
        <f>+E74*1000*$D$93</f>
        <v>0</v>
      </c>
      <c r="F94" s="333">
        <f>+F74*1000*$D$93</f>
        <v>0</v>
      </c>
      <c r="G94" s="332">
        <f>+G74*1000*$D$93</f>
        <v>0</v>
      </c>
      <c r="H94" s="331"/>
      <c r="I94" s="331"/>
      <c r="J94" s="331"/>
      <c r="K94" s="330"/>
      <c r="L94" s="329"/>
      <c r="M94" s="329"/>
      <c r="N94" s="329"/>
      <c r="O94" s="329"/>
      <c r="P94" s="973">
        <f>SUM(D94:O94)</f>
        <v>0</v>
      </c>
      <c r="Q94" s="974"/>
      <c r="R94" s="333">
        <f>+R75*1000*$R$93</f>
        <v>0</v>
      </c>
      <c r="S94" s="333">
        <f>+S74*1000*$R$93</f>
        <v>0</v>
      </c>
      <c r="T94" s="333">
        <f>+T74*1000*$R$93</f>
        <v>0</v>
      </c>
      <c r="U94" s="332">
        <f>+U74*1000*$R$93</f>
        <v>0</v>
      </c>
      <c r="V94" s="331"/>
      <c r="W94" s="331"/>
      <c r="X94" s="331"/>
      <c r="Y94" s="330"/>
      <c r="Z94" s="329"/>
      <c r="AA94" s="329"/>
      <c r="AB94" s="329"/>
      <c r="AC94" s="329"/>
      <c r="AD94" s="973">
        <f>SUM(R94:AC94)</f>
        <v>0</v>
      </c>
      <c r="AE94" s="974"/>
      <c r="AF94" s="333">
        <f>+AF75*1000*$AF$93</f>
        <v>0</v>
      </c>
      <c r="AG94" s="333">
        <f>+AG74*1000*$AF$93</f>
        <v>0</v>
      </c>
      <c r="AH94" s="333">
        <f>+AH74*1000*$AF$93</f>
        <v>0</v>
      </c>
      <c r="AI94" s="332">
        <f>+AI74*1000*$AF$93</f>
        <v>0</v>
      </c>
      <c r="AJ94" s="331"/>
      <c r="AK94" s="331"/>
      <c r="AL94" s="331"/>
      <c r="AM94" s="330"/>
      <c r="AN94" s="329"/>
      <c r="AO94" s="329"/>
      <c r="AP94" s="329"/>
      <c r="AQ94" s="329"/>
      <c r="AR94" s="973">
        <f>SUM(AF87:AQ87)</f>
        <v>0</v>
      </c>
      <c r="AS94" s="974"/>
      <c r="AT94" s="973">
        <f>+P94+AD94+AR94</f>
        <v>0</v>
      </c>
      <c r="AU94" s="974"/>
      <c r="AV94" s="975" t="s">
        <v>338</v>
      </c>
      <c r="AW94" s="976"/>
      <c r="AX94" s="977"/>
    </row>
    <row r="95" spans="1:50" ht="14.65" customHeight="1" thickBot="1" x14ac:dyDescent="0.2">
      <c r="A95" s="971"/>
      <c r="B95" s="972"/>
      <c r="C95" s="328" t="s">
        <v>172</v>
      </c>
      <c r="D95" s="327"/>
      <c r="E95" s="326"/>
      <c r="F95" s="326"/>
      <c r="G95" s="325"/>
      <c r="H95" s="324">
        <f>+H76*1000*$H$93</f>
        <v>0</v>
      </c>
      <c r="I95" s="324">
        <f>+I76*1000*$H$93</f>
        <v>0</v>
      </c>
      <c r="J95" s="324">
        <f>+J76*1000*$H$93</f>
        <v>0</v>
      </c>
      <c r="K95" s="323">
        <f>+K76*1000*$H$93</f>
        <v>0</v>
      </c>
      <c r="L95" s="322"/>
      <c r="M95" s="321"/>
      <c r="N95" s="321"/>
      <c r="O95" s="321"/>
      <c r="P95" s="980">
        <f>SUM(D95:O95)</f>
        <v>0</v>
      </c>
      <c r="Q95" s="981"/>
      <c r="R95" s="327"/>
      <c r="S95" s="326"/>
      <c r="T95" s="326"/>
      <c r="U95" s="325"/>
      <c r="V95" s="324">
        <f>+V76*1000*$V$93</f>
        <v>0</v>
      </c>
      <c r="W95" s="324">
        <f>+W76*1000*$V$93</f>
        <v>0</v>
      </c>
      <c r="X95" s="324">
        <f>+X76*1000*$V$93</f>
        <v>0</v>
      </c>
      <c r="Y95" s="323">
        <f>+Y76*1000*$V$93</f>
        <v>0</v>
      </c>
      <c r="Z95" s="322"/>
      <c r="AA95" s="321"/>
      <c r="AB95" s="321"/>
      <c r="AC95" s="321"/>
      <c r="AD95" s="980">
        <f>SUM(R95:AC95)</f>
        <v>0</v>
      </c>
      <c r="AE95" s="981"/>
      <c r="AF95" s="327"/>
      <c r="AG95" s="326"/>
      <c r="AH95" s="326"/>
      <c r="AI95" s="325"/>
      <c r="AJ95" s="324">
        <f>+AJ76*1000*$AJ$93</f>
        <v>0</v>
      </c>
      <c r="AK95" s="324">
        <f>+AK76*1000*$AJ$93</f>
        <v>0</v>
      </c>
      <c r="AL95" s="324">
        <f>+AL76*1000*$AJ$93</f>
        <v>0</v>
      </c>
      <c r="AM95" s="323">
        <f>+AM76*1000*$AJ$93</f>
        <v>0</v>
      </c>
      <c r="AN95" s="322"/>
      <c r="AO95" s="321"/>
      <c r="AP95" s="321"/>
      <c r="AQ95" s="321"/>
      <c r="AR95" s="980">
        <f>SUM(AF88:AQ88)</f>
        <v>0</v>
      </c>
      <c r="AS95" s="981"/>
      <c r="AT95" s="980">
        <f>+P95+AD95+AR95</f>
        <v>0</v>
      </c>
      <c r="AU95" s="981"/>
      <c r="AV95" s="320"/>
      <c r="AW95" s="319"/>
      <c r="AX95" s="318"/>
    </row>
    <row r="96" spans="1:50" ht="14.65" customHeight="1" thickTop="1" thickBot="1" x14ac:dyDescent="0.2">
      <c r="A96" s="256" t="s">
        <v>158</v>
      </c>
      <c r="D96" s="171"/>
      <c r="H96" s="256"/>
    </row>
    <row r="97" spans="1:26" ht="14.65" customHeight="1" x14ac:dyDescent="0.15">
      <c r="A97" s="922" t="s">
        <v>159</v>
      </c>
      <c r="B97" s="923"/>
      <c r="C97" s="924"/>
      <c r="D97" s="925"/>
      <c r="E97" s="925"/>
      <c r="F97" s="926"/>
      <c r="H97" s="315"/>
      <c r="I97" s="315"/>
      <c r="J97" s="315"/>
      <c r="K97" s="315"/>
      <c r="L97" s="317"/>
      <c r="M97" s="317"/>
      <c r="N97" s="317"/>
      <c r="O97" s="316"/>
      <c r="P97" s="316"/>
      <c r="Q97" s="316"/>
      <c r="R97" s="316"/>
      <c r="S97" s="315"/>
      <c r="T97" s="315"/>
      <c r="U97" s="315"/>
      <c r="V97" s="315"/>
      <c r="W97" s="315"/>
    </row>
    <row r="98" spans="1:26" ht="14.65" customHeight="1" thickBot="1" x14ac:dyDescent="0.2">
      <c r="A98" s="927" t="s">
        <v>160</v>
      </c>
      <c r="B98" s="928"/>
      <c r="C98" s="929"/>
      <c r="D98" s="930"/>
      <c r="E98" s="930"/>
      <c r="F98" s="931"/>
      <c r="H98" s="315"/>
      <c r="I98" s="315"/>
      <c r="J98" s="314"/>
      <c r="K98" s="314"/>
      <c r="L98" s="314"/>
      <c r="M98" s="314"/>
      <c r="N98" s="314"/>
      <c r="O98" s="314"/>
      <c r="P98" s="314"/>
      <c r="Q98" s="314"/>
      <c r="R98" s="314"/>
      <c r="S98" s="314"/>
      <c r="T98" s="313"/>
      <c r="U98" s="313"/>
      <c r="V98" s="313"/>
      <c r="W98" s="313"/>
    </row>
    <row r="99" spans="1:26" ht="14.65" customHeight="1" thickBot="1" x14ac:dyDescent="0.2">
      <c r="A99" s="256" t="s">
        <v>161</v>
      </c>
      <c r="C99" s="171" t="s">
        <v>337</v>
      </c>
      <c r="I99" s="312"/>
      <c r="V99" s="312"/>
    </row>
    <row r="100" spans="1:26" ht="14.65" customHeight="1" thickBot="1" x14ac:dyDescent="0.2">
      <c r="A100" s="311" t="s">
        <v>162</v>
      </c>
      <c r="B100" s="310" t="s">
        <v>163</v>
      </c>
      <c r="C100" s="310"/>
      <c r="D100" s="309"/>
      <c r="E100" s="310" t="s">
        <v>164</v>
      </c>
      <c r="F100" s="310"/>
      <c r="G100" s="310"/>
      <c r="H100" s="310"/>
      <c r="I100" s="310"/>
      <c r="J100" s="310"/>
      <c r="K100" s="310"/>
      <c r="L100" s="310"/>
      <c r="M100" s="310"/>
      <c r="N100" s="310"/>
      <c r="O100" s="310"/>
      <c r="P100" s="310"/>
      <c r="Q100" s="310"/>
      <c r="R100" s="310"/>
      <c r="S100" s="310"/>
      <c r="T100" s="309"/>
      <c r="U100" s="932" t="s">
        <v>165</v>
      </c>
      <c r="V100" s="933"/>
      <c r="W100" s="932" t="s">
        <v>120</v>
      </c>
      <c r="X100" s="934"/>
      <c r="Y100" s="934"/>
      <c r="Z100" s="935"/>
    </row>
    <row r="101" spans="1:26" ht="14.65" customHeight="1" thickTop="1" x14ac:dyDescent="0.15">
      <c r="A101" s="936" t="s">
        <v>166</v>
      </c>
      <c r="B101" s="308" t="s">
        <v>167</v>
      </c>
      <c r="C101" s="289"/>
      <c r="D101" s="303"/>
      <c r="E101" s="307"/>
      <c r="F101" s="289" t="s">
        <v>236</v>
      </c>
      <c r="G101" s="306">
        <f>+B54+B31</f>
        <v>0</v>
      </c>
      <c r="H101" s="304" t="s">
        <v>336</v>
      </c>
      <c r="I101" s="305"/>
      <c r="J101" s="304" t="s">
        <v>335</v>
      </c>
      <c r="K101" s="304">
        <v>12</v>
      </c>
      <c r="L101" s="289" t="s">
        <v>237</v>
      </c>
      <c r="M101" s="289"/>
      <c r="N101" s="289"/>
      <c r="O101" s="289"/>
      <c r="P101" s="289"/>
      <c r="Q101" s="289"/>
      <c r="R101" s="289"/>
      <c r="S101" s="289"/>
      <c r="T101" s="303"/>
      <c r="U101" s="939">
        <f>+E101*G101*I101*K101</f>
        <v>0</v>
      </c>
      <c r="V101" s="940"/>
      <c r="W101" s="941" t="s">
        <v>334</v>
      </c>
      <c r="X101" s="942"/>
      <c r="Y101" s="942"/>
      <c r="Z101" s="943"/>
    </row>
    <row r="102" spans="1:26" ht="14.65" customHeight="1" x14ac:dyDescent="0.15">
      <c r="A102" s="937"/>
      <c r="B102" s="950" t="s">
        <v>168</v>
      </c>
      <c r="C102" s="951" t="s">
        <v>122</v>
      </c>
      <c r="D102" s="302" t="s">
        <v>133</v>
      </c>
      <c r="E102" s="298" t="s">
        <v>333</v>
      </c>
      <c r="F102" s="301"/>
      <c r="G102" s="269" t="s">
        <v>332</v>
      </c>
      <c r="H102" s="274"/>
      <c r="I102" s="269" t="s">
        <v>332</v>
      </c>
      <c r="J102" s="274"/>
      <c r="K102" s="269" t="s">
        <v>238</v>
      </c>
      <c r="L102" s="296">
        <f>INT(+AX35)</f>
        <v>0</v>
      </c>
      <c r="M102" s="269" t="s">
        <v>331</v>
      </c>
      <c r="N102" s="269"/>
      <c r="O102" s="269"/>
      <c r="P102" s="269"/>
      <c r="Q102" s="269"/>
      <c r="R102" s="269"/>
      <c r="S102" s="269"/>
      <c r="T102" s="272"/>
      <c r="U102" s="952">
        <f>+(F102+H102+J102)*L102</f>
        <v>0</v>
      </c>
      <c r="V102" s="953"/>
      <c r="W102" s="944"/>
      <c r="X102" s="945"/>
      <c r="Y102" s="945"/>
      <c r="Z102" s="946"/>
    </row>
    <row r="103" spans="1:26" ht="14.65" customHeight="1" x14ac:dyDescent="0.15">
      <c r="A103" s="937"/>
      <c r="B103" s="950"/>
      <c r="C103" s="951"/>
      <c r="D103" s="302" t="s">
        <v>169</v>
      </c>
      <c r="E103" s="298" t="s">
        <v>333</v>
      </c>
      <c r="F103" s="301"/>
      <c r="G103" s="269" t="s">
        <v>332</v>
      </c>
      <c r="H103" s="300">
        <f>+H102</f>
        <v>0</v>
      </c>
      <c r="I103" s="269" t="s">
        <v>332</v>
      </c>
      <c r="J103" s="269">
        <f>+J102</f>
        <v>0</v>
      </c>
      <c r="K103" s="269" t="s">
        <v>238</v>
      </c>
      <c r="L103" s="296">
        <f>INT(+AX36)</f>
        <v>0</v>
      </c>
      <c r="M103" s="269" t="s">
        <v>331</v>
      </c>
      <c r="N103" s="269"/>
      <c r="O103" s="269"/>
      <c r="P103" s="269"/>
      <c r="Q103" s="269"/>
      <c r="R103" s="269"/>
      <c r="S103" s="269"/>
      <c r="T103" s="272"/>
      <c r="U103" s="952">
        <f>+(F103+H103+J103)*L103</f>
        <v>0</v>
      </c>
      <c r="V103" s="953"/>
      <c r="W103" s="944"/>
      <c r="X103" s="945"/>
      <c r="Y103" s="945"/>
      <c r="Z103" s="946"/>
    </row>
    <row r="104" spans="1:26" ht="14.65" customHeight="1" x14ac:dyDescent="0.15">
      <c r="A104" s="937"/>
      <c r="B104" s="950"/>
      <c r="C104" s="299" t="s">
        <v>123</v>
      </c>
      <c r="D104" s="954" t="s">
        <v>169</v>
      </c>
      <c r="E104" s="298" t="s">
        <v>333</v>
      </c>
      <c r="F104" s="297">
        <f>+F103</f>
        <v>0</v>
      </c>
      <c r="G104" s="269" t="s">
        <v>332</v>
      </c>
      <c r="H104" s="269">
        <f>+H102</f>
        <v>0</v>
      </c>
      <c r="I104" s="269" t="s">
        <v>332</v>
      </c>
      <c r="J104" s="269">
        <f>+J102</f>
        <v>0</v>
      </c>
      <c r="K104" s="269" t="s">
        <v>238</v>
      </c>
      <c r="L104" s="296">
        <f>INT(+AX37)</f>
        <v>0</v>
      </c>
      <c r="M104" s="269" t="s">
        <v>331</v>
      </c>
      <c r="N104" s="269"/>
      <c r="O104" s="269"/>
      <c r="P104" s="269"/>
      <c r="Q104" s="269"/>
      <c r="R104" s="269"/>
      <c r="S104" s="269"/>
      <c r="T104" s="272"/>
      <c r="U104" s="952">
        <f>+(F104+H104+J104)*L104</f>
        <v>0</v>
      </c>
      <c r="V104" s="953"/>
      <c r="W104" s="944"/>
      <c r="X104" s="945"/>
      <c r="Y104" s="945"/>
      <c r="Z104" s="946"/>
    </row>
    <row r="105" spans="1:26" ht="14.65" customHeight="1" x14ac:dyDescent="0.15">
      <c r="A105" s="937"/>
      <c r="B105" s="950"/>
      <c r="C105" s="299" t="s">
        <v>330</v>
      </c>
      <c r="D105" s="954"/>
      <c r="E105" s="298" t="s">
        <v>329</v>
      </c>
      <c r="F105" s="297">
        <f>+F103</f>
        <v>0</v>
      </c>
      <c r="G105" s="269" t="s">
        <v>328</v>
      </c>
      <c r="H105" s="269">
        <f>+H102</f>
        <v>0</v>
      </c>
      <c r="I105" s="269" t="s">
        <v>328</v>
      </c>
      <c r="J105" s="269">
        <f>+J102</f>
        <v>0</v>
      </c>
      <c r="K105" s="269" t="s">
        <v>238</v>
      </c>
      <c r="L105" s="296">
        <f>INT(+AX38)</f>
        <v>0</v>
      </c>
      <c r="M105" s="269" t="s">
        <v>327</v>
      </c>
      <c r="N105" s="266"/>
      <c r="O105" s="266"/>
      <c r="P105" s="266"/>
      <c r="Q105" s="266"/>
      <c r="R105" s="266"/>
      <c r="S105" s="266"/>
      <c r="T105" s="265"/>
      <c r="U105" s="952">
        <f>+(F105+H105+J105)*L105</f>
        <v>0</v>
      </c>
      <c r="V105" s="953"/>
      <c r="W105" s="944"/>
      <c r="X105" s="945"/>
      <c r="Y105" s="945"/>
      <c r="Z105" s="946"/>
    </row>
    <row r="106" spans="1:26" ht="14.65" customHeight="1" x14ac:dyDescent="0.15">
      <c r="A106" s="937"/>
      <c r="B106" s="295"/>
      <c r="C106" s="294"/>
      <c r="D106" s="265"/>
      <c r="E106" s="293"/>
      <c r="F106" s="293" t="s">
        <v>239</v>
      </c>
      <c r="H106" s="255" t="s">
        <v>240</v>
      </c>
      <c r="J106" s="258" t="s">
        <v>241</v>
      </c>
      <c r="L106" s="259"/>
      <c r="M106" s="258"/>
      <c r="N106" s="266"/>
      <c r="O106" s="266"/>
      <c r="P106" s="266"/>
      <c r="Q106" s="266"/>
      <c r="R106" s="266"/>
      <c r="S106" s="266"/>
      <c r="T106" s="265"/>
      <c r="U106" s="955"/>
      <c r="V106" s="956"/>
      <c r="W106" s="944"/>
      <c r="X106" s="945"/>
      <c r="Y106" s="945"/>
      <c r="Z106" s="946"/>
    </row>
    <row r="107" spans="1:26" ht="14.65" customHeight="1" thickBot="1" x14ac:dyDescent="0.2">
      <c r="A107" s="938"/>
      <c r="B107" s="264" t="s">
        <v>170</v>
      </c>
      <c r="C107" s="263"/>
      <c r="D107" s="262"/>
      <c r="E107" s="261"/>
      <c r="F107" s="261"/>
      <c r="G107" s="261"/>
      <c r="H107" s="261"/>
      <c r="I107" s="261"/>
      <c r="J107" s="261"/>
      <c r="K107" s="261"/>
      <c r="L107" s="261"/>
      <c r="M107" s="261"/>
      <c r="N107" s="261"/>
      <c r="O107" s="261"/>
      <c r="P107" s="261"/>
      <c r="Q107" s="261"/>
      <c r="R107" s="261"/>
      <c r="S107" s="261"/>
      <c r="T107" s="260"/>
      <c r="U107" s="957">
        <f>SUM(U101:U106)</f>
        <v>0</v>
      </c>
      <c r="V107" s="958"/>
      <c r="W107" s="947"/>
      <c r="X107" s="948"/>
      <c r="Y107" s="948"/>
      <c r="Z107" s="949"/>
    </row>
    <row r="108" spans="1:26" ht="14.65" customHeight="1" thickTop="1" x14ac:dyDescent="0.15">
      <c r="A108" s="936" t="s">
        <v>171</v>
      </c>
      <c r="B108" s="292"/>
      <c r="C108" s="291"/>
      <c r="D108" s="290"/>
      <c r="E108" s="959"/>
      <c r="F108" s="960"/>
      <c r="G108" s="960"/>
      <c r="H108" s="289"/>
      <c r="I108" s="960"/>
      <c r="J108" s="960"/>
      <c r="K108" s="960"/>
      <c r="L108" s="289"/>
      <c r="M108" s="960"/>
      <c r="N108" s="960"/>
      <c r="O108" s="960"/>
      <c r="P108" s="289"/>
      <c r="Q108" s="289"/>
      <c r="R108" s="289"/>
      <c r="S108" s="289"/>
      <c r="T108" s="289"/>
      <c r="U108" s="288"/>
      <c r="V108" s="287"/>
      <c r="W108" s="941" t="s">
        <v>326</v>
      </c>
      <c r="X108" s="942"/>
      <c r="Y108" s="942"/>
      <c r="Z108" s="943"/>
    </row>
    <row r="109" spans="1:26" ht="14.65" customHeight="1" x14ac:dyDescent="0.15">
      <c r="A109" s="937"/>
      <c r="B109" s="286" t="s">
        <v>167</v>
      </c>
      <c r="C109" s="282"/>
      <c r="D109" s="285"/>
      <c r="E109" s="284"/>
      <c r="F109" s="282" t="s">
        <v>242</v>
      </c>
      <c r="G109" s="281"/>
      <c r="H109" s="280" t="s">
        <v>243</v>
      </c>
      <c r="I109" s="283"/>
      <c r="J109" s="282" t="s">
        <v>242</v>
      </c>
      <c r="K109" s="281"/>
      <c r="L109" s="280" t="s">
        <v>243</v>
      </c>
      <c r="M109" s="283"/>
      <c r="N109" s="282" t="s">
        <v>242</v>
      </c>
      <c r="O109" s="281"/>
      <c r="P109" s="280" t="s">
        <v>237</v>
      </c>
      <c r="Q109" s="279"/>
      <c r="R109" s="277"/>
      <c r="S109" s="278"/>
      <c r="T109" s="277"/>
      <c r="U109" s="961">
        <f>+E109*G109+I109*K109+M109*O109+Q109*S109</f>
        <v>0</v>
      </c>
      <c r="V109" s="962"/>
      <c r="W109" s="944"/>
      <c r="X109" s="945"/>
      <c r="Y109" s="945"/>
      <c r="Z109" s="946"/>
    </row>
    <row r="110" spans="1:26" ht="14.65" customHeight="1" x14ac:dyDescent="0.15">
      <c r="A110" s="937"/>
      <c r="B110" s="963" t="s">
        <v>168</v>
      </c>
      <c r="C110" s="964"/>
      <c r="D110" s="276" t="s">
        <v>325</v>
      </c>
      <c r="E110" s="275"/>
      <c r="F110" s="269" t="s">
        <v>321</v>
      </c>
      <c r="G110" s="273"/>
      <c r="H110" s="269" t="s">
        <v>324</v>
      </c>
      <c r="I110" s="274"/>
      <c r="J110" s="269" t="s">
        <v>321</v>
      </c>
      <c r="K110" s="273"/>
      <c r="L110" s="269" t="s">
        <v>324</v>
      </c>
      <c r="M110" s="274"/>
      <c r="N110" s="269" t="s">
        <v>321</v>
      </c>
      <c r="O110" s="273">
        <f>+AT94</f>
        <v>0</v>
      </c>
      <c r="P110" s="269" t="s">
        <v>323</v>
      </c>
      <c r="Q110" s="269"/>
      <c r="R110" s="269"/>
      <c r="S110" s="269"/>
      <c r="T110" s="272"/>
      <c r="U110" s="952">
        <f>+E110*G110+I110*K110+M110*O110</f>
        <v>0</v>
      </c>
      <c r="V110" s="953"/>
      <c r="W110" s="944"/>
      <c r="X110" s="945"/>
      <c r="Y110" s="945"/>
      <c r="Z110" s="946"/>
    </row>
    <row r="111" spans="1:26" ht="14.65" customHeight="1" x14ac:dyDescent="0.15">
      <c r="A111" s="937"/>
      <c r="B111" s="965"/>
      <c r="C111" s="966"/>
      <c r="D111" s="271" t="s">
        <v>172</v>
      </c>
      <c r="E111" s="270"/>
      <c r="F111" s="269" t="s">
        <v>321</v>
      </c>
      <c r="G111" s="267"/>
      <c r="H111" s="266" t="s">
        <v>322</v>
      </c>
      <c r="I111" s="268"/>
      <c r="J111" s="269" t="s">
        <v>321</v>
      </c>
      <c r="K111" s="267"/>
      <c r="L111" s="269" t="s">
        <v>322</v>
      </c>
      <c r="M111" s="268"/>
      <c r="N111" s="266" t="s">
        <v>321</v>
      </c>
      <c r="O111" s="267">
        <f>+AT95</f>
        <v>0</v>
      </c>
      <c r="P111" s="266" t="s">
        <v>320</v>
      </c>
      <c r="Q111" s="266"/>
      <c r="R111" s="266"/>
      <c r="S111" s="266"/>
      <c r="T111" s="265"/>
      <c r="U111" s="967">
        <f>+E111*G111+I111*K111+M111*O111</f>
        <v>0</v>
      </c>
      <c r="V111" s="968"/>
      <c r="W111" s="944"/>
      <c r="X111" s="945"/>
      <c r="Y111" s="945"/>
      <c r="Z111" s="946"/>
    </row>
    <row r="112" spans="1:26" ht="14.65" customHeight="1" thickBot="1" x14ac:dyDescent="0.2">
      <c r="A112" s="938"/>
      <c r="B112" s="264" t="s">
        <v>170</v>
      </c>
      <c r="C112" s="263"/>
      <c r="D112" s="262"/>
      <c r="E112" s="261"/>
      <c r="F112" s="261"/>
      <c r="G112" s="261"/>
      <c r="H112" s="261"/>
      <c r="I112" s="261"/>
      <c r="J112" s="261"/>
      <c r="K112" s="261"/>
      <c r="L112" s="261"/>
      <c r="M112" s="261"/>
      <c r="N112" s="261"/>
      <c r="O112" s="261"/>
      <c r="P112" s="261"/>
      <c r="Q112" s="261"/>
      <c r="R112" s="261"/>
      <c r="S112" s="261"/>
      <c r="T112" s="260"/>
      <c r="U112" s="957">
        <f>SUM(U109:U111)</f>
        <v>0</v>
      </c>
      <c r="V112" s="958"/>
      <c r="W112" s="947"/>
      <c r="X112" s="948"/>
      <c r="Y112" s="948"/>
      <c r="Z112" s="949"/>
    </row>
    <row r="113" spans="2:26" ht="14.65" customHeight="1" thickTop="1" x14ac:dyDescent="0.15">
      <c r="B113" s="168" t="s">
        <v>319</v>
      </c>
      <c r="T113" s="258"/>
      <c r="U113" s="259"/>
      <c r="V113" s="259"/>
      <c r="W113" s="259"/>
      <c r="X113" s="259"/>
      <c r="Y113" s="259"/>
      <c r="Z113" s="258"/>
    </row>
    <row r="114" spans="2:26" ht="14.65" customHeight="1" x14ac:dyDescent="0.15">
      <c r="B114" s="168" t="s">
        <v>318</v>
      </c>
      <c r="L114" s="256"/>
      <c r="U114" s="168"/>
    </row>
    <row r="115" spans="2:26" ht="14.65" customHeight="1" x14ac:dyDescent="0.15">
      <c r="B115" s="168" t="s">
        <v>317</v>
      </c>
      <c r="S115" s="257"/>
    </row>
  </sheetData>
  <mergeCells count="264">
    <mergeCell ref="AL5:AM6"/>
    <mergeCell ref="AV40:AX40"/>
    <mergeCell ref="Z4:AI4"/>
    <mergeCell ref="AJ3:AS3"/>
    <mergeCell ref="AJ4:AS4"/>
    <mergeCell ref="B4:C6"/>
    <mergeCell ref="D4:D6"/>
    <mergeCell ref="E5:E6"/>
    <mergeCell ref="F5:F6"/>
    <mergeCell ref="I1:J1"/>
    <mergeCell ref="L1:O1"/>
    <mergeCell ref="AR1:AT1"/>
    <mergeCell ref="N5:O5"/>
    <mergeCell ref="P5:Q6"/>
    <mergeCell ref="R5:S6"/>
    <mergeCell ref="T5:U5"/>
    <mergeCell ref="V5:W5"/>
    <mergeCell ref="G5:G6"/>
    <mergeCell ref="H5:I6"/>
    <mergeCell ref="J5:K5"/>
    <mergeCell ref="L5:M5"/>
    <mergeCell ref="AN6:AO6"/>
    <mergeCell ref="AP6:AQ6"/>
    <mergeCell ref="X5:Y5"/>
    <mergeCell ref="Z5:AA6"/>
    <mergeCell ref="E4:G4"/>
    <mergeCell ref="B3:O3"/>
    <mergeCell ref="H4:O4"/>
    <mergeCell ref="P4:Y4"/>
    <mergeCell ref="P3:AI3"/>
    <mergeCell ref="AB5:AC6"/>
    <mergeCell ref="AD5:AE5"/>
    <mergeCell ref="AF5:AG5"/>
    <mergeCell ref="AV41:AV42"/>
    <mergeCell ref="AV44:AW44"/>
    <mergeCell ref="AV34:AX34"/>
    <mergeCell ref="AV35:AV36"/>
    <mergeCell ref="AW36:AW38"/>
    <mergeCell ref="B44:C44"/>
    <mergeCell ref="AV39:AW39"/>
    <mergeCell ref="AN5:AO5"/>
    <mergeCell ref="AP5:AQ5"/>
    <mergeCell ref="AH6:AI6"/>
    <mergeCell ref="AW42:AW43"/>
    <mergeCell ref="AF6:AG6"/>
    <mergeCell ref="AR5:AS5"/>
    <mergeCell ref="J6:K6"/>
    <mergeCell ref="L6:M6"/>
    <mergeCell ref="N6:O6"/>
    <mergeCell ref="T6:U6"/>
    <mergeCell ref="V6:W6"/>
    <mergeCell ref="X6:Y6"/>
    <mergeCell ref="AD6:AE6"/>
    <mergeCell ref="AH5:AI5"/>
    <mergeCell ref="AJ5:AK6"/>
    <mergeCell ref="AR6:AS6"/>
    <mergeCell ref="AT3:AT7"/>
    <mergeCell ref="B50:C50"/>
    <mergeCell ref="P50:Q50"/>
    <mergeCell ref="Z50:AA50"/>
    <mergeCell ref="AV45:AX45"/>
    <mergeCell ref="B47:C47"/>
    <mergeCell ref="P47:Q47"/>
    <mergeCell ref="Z47:AA47"/>
    <mergeCell ref="AV46:AW46"/>
    <mergeCell ref="B52:C52"/>
    <mergeCell ref="P52:Q52"/>
    <mergeCell ref="AV47:AW47"/>
    <mergeCell ref="AV49:AW49"/>
    <mergeCell ref="B49:C49"/>
    <mergeCell ref="B48:C48"/>
    <mergeCell ref="P48:Q48"/>
    <mergeCell ref="B45:C45"/>
    <mergeCell ref="B46:C46"/>
    <mergeCell ref="P46:Q46"/>
    <mergeCell ref="Z46:AA46"/>
    <mergeCell ref="AT60:AU62"/>
    <mergeCell ref="AV60:AX62"/>
    <mergeCell ref="AR61:AS62"/>
    <mergeCell ref="B51:C51"/>
    <mergeCell ref="P51:Q51"/>
    <mergeCell ref="Z51:AA51"/>
    <mergeCell ref="AV54:AW54"/>
    <mergeCell ref="D61:G61"/>
    <mergeCell ref="H61:K61"/>
    <mergeCell ref="L61:O61"/>
    <mergeCell ref="P61:Q62"/>
    <mergeCell ref="R61:U61"/>
    <mergeCell ref="V61:Y61"/>
    <mergeCell ref="AF61:AI61"/>
    <mergeCell ref="AJ61:AM61"/>
    <mergeCell ref="AN61:AQ61"/>
    <mergeCell ref="A63:A64"/>
    <mergeCell ref="D63:G63"/>
    <mergeCell ref="R63:U63"/>
    <mergeCell ref="AF63:AI63"/>
    <mergeCell ref="Z61:AC61"/>
    <mergeCell ref="AD61:AE62"/>
    <mergeCell ref="A60:C62"/>
    <mergeCell ref="D60:Q60"/>
    <mergeCell ref="R60:AE60"/>
    <mergeCell ref="AF60:AS60"/>
    <mergeCell ref="AV63:AX63"/>
    <mergeCell ref="D64:G64"/>
    <mergeCell ref="H64:K64"/>
    <mergeCell ref="R64:U64"/>
    <mergeCell ref="V64:Y64"/>
    <mergeCell ref="AF64:AI64"/>
    <mergeCell ref="AJ64:AM64"/>
    <mergeCell ref="AV64:AX64"/>
    <mergeCell ref="AF66:AI66"/>
    <mergeCell ref="AJ66:AM66"/>
    <mergeCell ref="B67:B68"/>
    <mergeCell ref="Q67:Q68"/>
    <mergeCell ref="AE67:AE68"/>
    <mergeCell ref="A65:A69"/>
    <mergeCell ref="D66:G66"/>
    <mergeCell ref="H66:K66"/>
    <mergeCell ref="R66:U66"/>
    <mergeCell ref="V66:Y66"/>
    <mergeCell ref="AU67:AU68"/>
    <mergeCell ref="AS67:AS68"/>
    <mergeCell ref="A70:C70"/>
    <mergeCell ref="A71:A73"/>
    <mergeCell ref="B71:B72"/>
    <mergeCell ref="Q71:Q72"/>
    <mergeCell ref="AE71:AE72"/>
    <mergeCell ref="AS71:AS72"/>
    <mergeCell ref="AU71:AU72"/>
    <mergeCell ref="A74:A76"/>
    <mergeCell ref="B74:B75"/>
    <mergeCell ref="Q74:Q75"/>
    <mergeCell ref="AE74:AE75"/>
    <mergeCell ref="AS74:AS75"/>
    <mergeCell ref="AU74:AU75"/>
    <mergeCell ref="A77:A79"/>
    <mergeCell ref="B77:B78"/>
    <mergeCell ref="AU77:AU78"/>
    <mergeCell ref="L78:L79"/>
    <mergeCell ref="M78:M79"/>
    <mergeCell ref="N78:N79"/>
    <mergeCell ref="O78:O79"/>
    <mergeCell ref="P78:P79"/>
    <mergeCell ref="Z78:Z79"/>
    <mergeCell ref="AP78:AP79"/>
    <mergeCell ref="AA78:AA79"/>
    <mergeCell ref="AB78:AB79"/>
    <mergeCell ref="AC78:AC79"/>
    <mergeCell ref="AD78:AD79"/>
    <mergeCell ref="AQ78:AQ79"/>
    <mergeCell ref="AR78:AR79"/>
    <mergeCell ref="AN78:AN79"/>
    <mergeCell ref="AO78:AO79"/>
    <mergeCell ref="A80:B80"/>
    <mergeCell ref="D80:G80"/>
    <mergeCell ref="H80:K80"/>
    <mergeCell ref="R80:U80"/>
    <mergeCell ref="V80:Y80"/>
    <mergeCell ref="AF80:AI80"/>
    <mergeCell ref="A81:A83"/>
    <mergeCell ref="B81:B82"/>
    <mergeCell ref="Q81:Q82"/>
    <mergeCell ref="AE81:AE82"/>
    <mergeCell ref="AU81:AU82"/>
    <mergeCell ref="L82:L83"/>
    <mergeCell ref="O82:O83"/>
    <mergeCell ref="Z82:Z83"/>
    <mergeCell ref="AA82:AA83"/>
    <mergeCell ref="AB82:AB83"/>
    <mergeCell ref="AJ80:AM80"/>
    <mergeCell ref="AV80:AX80"/>
    <mergeCell ref="AO82:AO83"/>
    <mergeCell ref="AQ82:AQ83"/>
    <mergeCell ref="A84:A86"/>
    <mergeCell ref="B84:B85"/>
    <mergeCell ref="Q84:Q85"/>
    <mergeCell ref="AE84:AE85"/>
    <mergeCell ref="AC82:AC83"/>
    <mergeCell ref="AN82:AN83"/>
    <mergeCell ref="M82:M83"/>
    <mergeCell ref="N82:N83"/>
    <mergeCell ref="AS84:AS85"/>
    <mergeCell ref="AS81:AS82"/>
    <mergeCell ref="AU84:AU85"/>
    <mergeCell ref="L85:L86"/>
    <mergeCell ref="M85:M86"/>
    <mergeCell ref="N85:N86"/>
    <mergeCell ref="O85:O86"/>
    <mergeCell ref="Z85:Z86"/>
    <mergeCell ref="AA85:AA86"/>
    <mergeCell ref="AB85:AB86"/>
    <mergeCell ref="AC85:AC86"/>
    <mergeCell ref="AN85:AN86"/>
    <mergeCell ref="AO85:AO86"/>
    <mergeCell ref="AP85:AP86"/>
    <mergeCell ref="AQ85:AQ86"/>
    <mergeCell ref="A87:A89"/>
    <mergeCell ref="B87:B88"/>
    <mergeCell ref="Q87:Q88"/>
    <mergeCell ref="AE87:AE88"/>
    <mergeCell ref="A90:A92"/>
    <mergeCell ref="B90:B91"/>
    <mergeCell ref="Q90:Q91"/>
    <mergeCell ref="AE90:AE91"/>
    <mergeCell ref="Z91:Z92"/>
    <mergeCell ref="AS90:AS91"/>
    <mergeCell ref="AU90:AU91"/>
    <mergeCell ref="AA91:AA92"/>
    <mergeCell ref="AB91:AB92"/>
    <mergeCell ref="AC91:AC92"/>
    <mergeCell ref="AS87:AS88"/>
    <mergeCell ref="AU87:AU88"/>
    <mergeCell ref="AV87:AX87"/>
    <mergeCell ref="D93:G93"/>
    <mergeCell ref="H93:K93"/>
    <mergeCell ref="R93:U93"/>
    <mergeCell ref="V93:Y93"/>
    <mergeCell ref="AV90:AX90"/>
    <mergeCell ref="L91:L92"/>
    <mergeCell ref="M91:M92"/>
    <mergeCell ref="N91:N92"/>
    <mergeCell ref="O91:O92"/>
    <mergeCell ref="AF93:AI93"/>
    <mergeCell ref="AJ93:AM93"/>
    <mergeCell ref="AV93:AX93"/>
    <mergeCell ref="A94:B95"/>
    <mergeCell ref="P94:Q94"/>
    <mergeCell ref="AD94:AE94"/>
    <mergeCell ref="AR94:AS94"/>
    <mergeCell ref="AT94:AU94"/>
    <mergeCell ref="AV94:AX94"/>
    <mergeCell ref="A93:B93"/>
    <mergeCell ref="P95:Q95"/>
    <mergeCell ref="AD95:AE95"/>
    <mergeCell ref="AR95:AS95"/>
    <mergeCell ref="AT95:AU95"/>
    <mergeCell ref="A108:A112"/>
    <mergeCell ref="E108:G108"/>
    <mergeCell ref="I108:K108"/>
    <mergeCell ref="M108:O108"/>
    <mergeCell ref="W108:Z112"/>
    <mergeCell ref="U109:V109"/>
    <mergeCell ref="B110:C111"/>
    <mergeCell ref="U110:V110"/>
    <mergeCell ref="U111:V111"/>
    <mergeCell ref="U112:V112"/>
    <mergeCell ref="A97:B97"/>
    <mergeCell ref="C97:F97"/>
    <mergeCell ref="A98:B98"/>
    <mergeCell ref="C98:F98"/>
    <mergeCell ref="U100:V100"/>
    <mergeCell ref="W100:Z100"/>
    <mergeCell ref="A101:A107"/>
    <mergeCell ref="U101:V101"/>
    <mergeCell ref="W101:Z107"/>
    <mergeCell ref="B102:B105"/>
    <mergeCell ref="C102:C103"/>
    <mergeCell ref="U102:V102"/>
    <mergeCell ref="U103:V103"/>
    <mergeCell ref="D104:D105"/>
    <mergeCell ref="U104:V104"/>
    <mergeCell ref="U105:V105"/>
    <mergeCell ref="U106:V106"/>
    <mergeCell ref="U107:V107"/>
  </mergeCells>
  <phoneticPr fontId="1"/>
  <pageMargins left="0.78740157480314965" right="0.15748031496062992" top="0.51181102362204722" bottom="0.51181102362204722" header="0.51181102362204722" footer="0.51181102362204722"/>
  <pageSetup paperSize="8" scale="4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様式１－１表紙</vt:lpstr>
      <vt:lpstr>様式１－１質問内容</vt:lpstr>
      <vt:lpstr>様式１－２</vt:lpstr>
      <vt:lpstr>様式１－２参加者名簿</vt:lpstr>
      <vt:lpstr>様式５－７</vt:lpstr>
      <vt:lpstr>様式５－８</vt:lpstr>
      <vt:lpstr>様式８－２</vt:lpstr>
      <vt:lpstr>様式８－３</vt:lpstr>
      <vt:lpstr>様式８－４A小学校・中学校用</vt:lpstr>
      <vt:lpstr>様式８－４Ｂ幼稚園用</vt:lpstr>
      <vt:lpstr>様式８－４Ｃ川西養護学校用</vt:lpstr>
      <vt:lpstr>様式８－５</vt:lpstr>
      <vt:lpstr>'様式１－１質問内容'!Print_Area</vt:lpstr>
      <vt:lpstr>'様式１－１表紙'!Print_Area</vt:lpstr>
      <vt:lpstr>'様式１－２'!Print_Area</vt:lpstr>
      <vt:lpstr>'様式１－２参加者名簿'!Print_Area</vt:lpstr>
      <vt:lpstr>'様式８－２'!Print_Area</vt:lpstr>
      <vt:lpstr>'様式８－３'!Print_Area</vt:lpstr>
      <vt:lpstr>'様式８－２'!Print_Titles</vt:lpstr>
      <vt:lpstr>'様式８－３'!Print_Titles</vt:lpstr>
      <vt:lpstr>school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川西市立小中学校及び幼稚園等空調設備整備PFI事業 様式集</dc:title>
  <dc:creator>川西市</dc:creator>
  <cp:lastModifiedBy>川西市</cp:lastModifiedBy>
  <cp:lastPrinted>2016-07-13T11:36:34Z</cp:lastPrinted>
  <dcterms:created xsi:type="dcterms:W3CDTF">2014-06-09T01:55:13Z</dcterms:created>
  <dcterms:modified xsi:type="dcterms:W3CDTF">2016-07-14T00:44:49Z</dcterms:modified>
</cp:coreProperties>
</file>