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４．政策\４．指定管理者\指定管理者　評価・モニタリング\H31年度　指定管理評価\評価シート\２次評価済シート\"/>
    </mc:Choice>
  </mc:AlternateContent>
  <bookViews>
    <workbookView xWindow="0" yWindow="0" windowWidth="20490" windowHeight="7530" activeTab="1"/>
  </bookViews>
  <sheets>
    <sheet name="評価シート（指定概要）" sheetId="10" r:id="rId1"/>
    <sheet name="評価ｼｰﾄ（評価結果）" sheetId="9" r:id="rId2"/>
    <sheet name="Sheet1" sheetId="11" r:id="rId3"/>
  </sheets>
  <definedNames>
    <definedName name="_xlnm.Print_Area" localSheetId="1">'評価ｼｰﾄ（評価結果）'!$B$1:$AQ$78</definedName>
    <definedName name="_xlnm.Print_Titles" localSheetId="1">'評価ｼｰﾄ（評価結果）'!$2:$9</definedName>
  </definedNames>
  <calcPr calcId="162913"/>
</workbook>
</file>

<file path=xl/calcChain.xml><?xml version="1.0" encoding="utf-8"?>
<calcChain xmlns="http://schemas.openxmlformats.org/spreadsheetml/2006/main">
  <c r="AB65" i="9" l="1"/>
  <c r="AC65" i="9" s="1"/>
  <c r="AB64" i="9"/>
  <c r="AC64" i="9" s="1"/>
  <c r="AB63" i="9"/>
  <c r="AC63" i="9" s="1"/>
  <c r="AC62" i="9"/>
  <c r="AB62" i="9"/>
  <c r="AB61" i="9"/>
  <c r="AC61" i="9" s="1"/>
  <c r="AC60" i="9"/>
  <c r="AB60" i="9"/>
  <c r="AB59" i="9"/>
  <c r="AC58" i="9" s="1"/>
  <c r="AB55" i="9"/>
  <c r="AC55" i="9" s="1"/>
  <c r="AC54" i="9"/>
  <c r="AB54" i="9"/>
  <c r="AB53" i="9"/>
  <c r="AB52" i="9"/>
  <c r="AC52" i="9" s="1"/>
  <c r="AC50" i="9"/>
  <c r="AB47" i="9"/>
  <c r="AC47" i="9" s="1"/>
  <c r="AB46" i="9"/>
  <c r="AC46" i="9" s="1"/>
  <c r="AB45" i="9"/>
  <c r="AC44" i="9"/>
  <c r="AB41" i="9"/>
  <c r="AC41" i="9" s="1"/>
  <c r="AB40" i="9"/>
  <c r="AC40" i="9" s="1"/>
  <c r="AB39" i="9" s="1"/>
  <c r="AC39" i="9"/>
  <c r="AB36" i="9"/>
  <c r="AC36" i="9" s="1"/>
  <c r="AB35" i="9"/>
  <c r="AC34" i="9"/>
  <c r="AB30" i="9"/>
  <c r="AC30" i="9" s="1"/>
  <c r="AB29" i="9"/>
  <c r="AC29" i="9" s="1"/>
  <c r="AC28" i="9"/>
  <c r="AB28" i="9"/>
  <c r="AB27" i="9"/>
  <c r="AC25" i="9"/>
  <c r="AB22" i="9"/>
  <c r="AC22" i="9" s="1"/>
  <c r="AB21" i="9"/>
  <c r="AC21" i="9" s="1"/>
  <c r="AB17" i="9"/>
  <c r="AB16" i="9"/>
  <c r="AC16" i="9" s="1"/>
  <c r="AB15" i="9"/>
  <c r="AB14" i="9"/>
  <c r="AC14" i="9" s="1"/>
  <c r="AB13" i="9"/>
  <c r="AB12" i="9"/>
  <c r="M65" i="9"/>
  <c r="N65" i="9" s="1"/>
  <c r="M64" i="9"/>
  <c r="N64" i="9" s="1"/>
  <c r="M63" i="9"/>
  <c r="N63" i="9" s="1"/>
  <c r="M62" i="9"/>
  <c r="N62" i="9" s="1"/>
  <c r="M61" i="9"/>
  <c r="N61" i="9" s="1"/>
  <c r="N60" i="9"/>
  <c r="M60" i="9"/>
  <c r="M59" i="9"/>
  <c r="N58" i="9"/>
  <c r="M55" i="9"/>
  <c r="N55" i="9" s="1"/>
  <c r="M54" i="9"/>
  <c r="N54" i="9" s="1"/>
  <c r="M53" i="9"/>
  <c r="N53" i="9" s="1"/>
  <c r="N52" i="9"/>
  <c r="M52" i="9"/>
  <c r="N50" i="9"/>
  <c r="N47" i="9"/>
  <c r="M47" i="9"/>
  <c r="M46" i="9"/>
  <c r="N46" i="9" s="1"/>
  <c r="N45" i="9"/>
  <c r="M45" i="9"/>
  <c r="M41" i="9"/>
  <c r="N41" i="9" s="1"/>
  <c r="M40" i="9"/>
  <c r="N40" i="9" s="1"/>
  <c r="N39" i="9"/>
  <c r="N36" i="9"/>
  <c r="M36" i="9"/>
  <c r="M35" i="9"/>
  <c r="N34" i="9" s="1"/>
  <c r="M30" i="9"/>
  <c r="N30" i="9" s="1"/>
  <c r="N29" i="9"/>
  <c r="M29" i="9"/>
  <c r="M28" i="9"/>
  <c r="N28" i="9" s="1"/>
  <c r="N27" i="9"/>
  <c r="M27" i="9"/>
  <c r="N22" i="9"/>
  <c r="M22" i="9"/>
  <c r="M21" i="9"/>
  <c r="N21" i="9" s="1"/>
  <c r="M20" i="9" s="1"/>
  <c r="N20" i="9"/>
  <c r="M17" i="9"/>
  <c r="M16" i="9"/>
  <c r="N16" i="9" s="1"/>
  <c r="M15" i="9"/>
  <c r="N14" i="9"/>
  <c r="M14" i="9"/>
  <c r="M13" i="9"/>
  <c r="M12" i="9"/>
  <c r="M39" i="9" l="1"/>
  <c r="N25" i="9"/>
  <c r="N35" i="9"/>
  <c r="N51" i="9"/>
  <c r="AC69" i="9"/>
  <c r="M34" i="9"/>
  <c r="N69" i="9"/>
  <c r="N44" i="9"/>
  <c r="M25" i="9"/>
  <c r="N33" i="9"/>
  <c r="M44" i="9"/>
  <c r="AC20" i="9"/>
  <c r="AB20" i="9" s="1"/>
  <c r="AC27" i="9"/>
  <c r="AB25" i="9" s="1"/>
  <c r="Z25" i="9" s="1"/>
  <c r="AC35" i="9"/>
  <c r="AB34" i="9" s="1"/>
  <c r="AC10" i="9"/>
  <c r="AC12" i="9"/>
  <c r="AC33" i="9"/>
  <c r="AC45" i="9"/>
  <c r="AB44" i="9" s="1"/>
  <c r="AC51" i="9"/>
  <c r="AC53" i="9"/>
  <c r="AC59" i="9"/>
  <c r="AB58" i="9" s="1"/>
  <c r="AC11" i="9"/>
  <c r="N10" i="9"/>
  <c r="N12" i="9"/>
  <c r="M51" i="9"/>
  <c r="N59" i="9"/>
  <c r="N11" i="9"/>
  <c r="M69" i="9" l="1"/>
  <c r="M50" i="9"/>
  <c r="M58" i="9"/>
  <c r="M33" i="9"/>
  <c r="M11" i="9"/>
  <c r="K11" i="9" s="1"/>
  <c r="M10" i="9"/>
  <c r="AB10" i="9"/>
  <c r="AB69" i="9"/>
  <c r="AB51" i="9"/>
  <c r="AB11" i="9"/>
  <c r="AB50" i="9"/>
  <c r="AB33" i="9"/>
  <c r="Z20" i="9"/>
  <c r="Z39" i="9" l="1"/>
  <c r="Z34" i="9"/>
  <c r="Z58" i="9" l="1"/>
  <c r="Z51" i="9"/>
  <c r="Z69" i="9"/>
  <c r="K39" i="9"/>
  <c r="Z10" i="9"/>
  <c r="Z33" i="9"/>
  <c r="K58" i="9"/>
  <c r="Z44" i="9"/>
  <c r="Z11" i="9"/>
  <c r="Z50" i="9"/>
  <c r="K25" i="9"/>
  <c r="K44" i="9" l="1"/>
  <c r="K69" i="9"/>
  <c r="K50" i="9"/>
  <c r="K34" i="9"/>
  <c r="K20" i="9"/>
  <c r="K10" i="9"/>
  <c r="K51" i="9"/>
  <c r="K33" i="9"/>
</calcChain>
</file>

<file path=xl/sharedStrings.xml><?xml version="1.0" encoding="utf-8"?>
<sst xmlns="http://schemas.openxmlformats.org/spreadsheetml/2006/main" count="367" uniqueCount="213">
  <si>
    <t>設置目的</t>
    <rPh sb="0" eb="2">
      <t>セッチ</t>
    </rPh>
    <rPh sb="2" eb="4">
      <t>モクテキ</t>
    </rPh>
    <phoneticPr fontId="1"/>
  </si>
  <si>
    <t>所 在 地</t>
    <rPh sb="0" eb="1">
      <t>トコロ</t>
    </rPh>
    <rPh sb="2" eb="3">
      <t>ザイ</t>
    </rPh>
    <rPh sb="4" eb="5">
      <t>チ</t>
    </rPh>
    <phoneticPr fontId="1"/>
  </si>
  <si>
    <t>指定管理者</t>
    <rPh sb="0" eb="2">
      <t>シテイ</t>
    </rPh>
    <rPh sb="2" eb="5">
      <t>カンリシャ</t>
    </rPh>
    <phoneticPr fontId="1"/>
  </si>
  <si>
    <t>施設概要</t>
    <rPh sb="0" eb="2">
      <t>シセツ</t>
    </rPh>
    <rPh sb="2" eb="4">
      <t>ガイヨウ</t>
    </rPh>
    <phoneticPr fontId="1"/>
  </si>
  <si>
    <t>名　　 称</t>
    <rPh sb="0" eb="1">
      <t>ナ</t>
    </rPh>
    <rPh sb="4" eb="5">
      <t>ショウ</t>
    </rPh>
    <phoneticPr fontId="1"/>
  </si>
  <si>
    <t>指定管理業務の内容</t>
    <rPh sb="0" eb="2">
      <t>シテイ</t>
    </rPh>
    <rPh sb="2" eb="4">
      <t>カンリ</t>
    </rPh>
    <rPh sb="4" eb="6">
      <t>ギョウム</t>
    </rPh>
    <rPh sb="7" eb="9">
      <t>ナイヨウ</t>
    </rPh>
    <phoneticPr fontId="1"/>
  </si>
  <si>
    <t>評価対象期間</t>
    <rPh sb="0" eb="2">
      <t>ヒョウカ</t>
    </rPh>
    <rPh sb="2" eb="4">
      <t>タイショウ</t>
    </rPh>
    <rPh sb="4" eb="6">
      <t>キカン</t>
    </rPh>
    <phoneticPr fontId="1"/>
  </si>
  <si>
    <t>指定期間</t>
    <rPh sb="0" eb="2">
      <t>シテイ</t>
    </rPh>
    <rPh sb="2" eb="4">
      <t>キカン</t>
    </rPh>
    <phoneticPr fontId="1"/>
  </si>
  <si>
    <t>　※　指定管理の業務内容を明確に記入してください。</t>
    <rPh sb="3" eb="5">
      <t>シテイ</t>
    </rPh>
    <rPh sb="5" eb="7">
      <t>カンリ</t>
    </rPh>
    <rPh sb="8" eb="10">
      <t>ギョウム</t>
    </rPh>
    <rPh sb="10" eb="12">
      <t>ナイヨウ</t>
    </rPh>
    <rPh sb="13" eb="15">
      <t>メイカク</t>
    </rPh>
    <rPh sb="16" eb="18">
      <t>キニュウ</t>
    </rPh>
    <phoneticPr fontId="1"/>
  </si>
  <si>
    <t>所　　管　　課</t>
    <rPh sb="0" eb="1">
      <t>トコロ</t>
    </rPh>
    <rPh sb="3" eb="4">
      <t>カン</t>
    </rPh>
    <rPh sb="6" eb="7">
      <t>カ</t>
    </rPh>
    <phoneticPr fontId="1"/>
  </si>
  <si>
    <t>評価項目及び評価のポイント</t>
    <rPh sb="0" eb="2">
      <t>ヒョウカ</t>
    </rPh>
    <rPh sb="2" eb="4">
      <t>コウモク</t>
    </rPh>
    <rPh sb="4" eb="5">
      <t>オヨ</t>
    </rPh>
    <rPh sb="6" eb="8">
      <t>ヒョウカ</t>
    </rPh>
    <phoneticPr fontId="1"/>
  </si>
  <si>
    <t>① 施設の目的に則って、有効に活用（利用）されていたか。</t>
    <phoneticPr fontId="1"/>
  </si>
  <si>
    <t>３　公の施設に相応しい適正な管理運営に関する取組み【適正性】</t>
    <phoneticPr fontId="1"/>
  </si>
  <si>
    <t>評価ランク</t>
    <rPh sb="0" eb="2">
      <t>ヒョウカ</t>
    </rPh>
    <phoneticPr fontId="1"/>
  </si>
  <si>
    <t>総　　合　　評　　価</t>
    <rPh sb="0" eb="1">
      <t>ソウ</t>
    </rPh>
    <rPh sb="3" eb="4">
      <t>ア</t>
    </rPh>
    <rPh sb="6" eb="7">
      <t>ヒョウ</t>
    </rPh>
    <rPh sb="9" eb="10">
      <t>アタイ</t>
    </rPh>
    <phoneticPr fontId="1"/>
  </si>
  <si>
    <t>A</t>
    <phoneticPr fontId="1"/>
  </si>
  <si>
    <t>B</t>
    <phoneticPr fontId="1"/>
  </si>
  <si>
    <t>C</t>
    <phoneticPr fontId="1"/>
  </si>
  <si>
    <t>以上</t>
    <rPh sb="0" eb="2">
      <t>イジョウ</t>
    </rPh>
    <phoneticPr fontId="1"/>
  </si>
  <si>
    <t>小項目評価</t>
    <rPh sb="0" eb="1">
      <t>ショウ</t>
    </rPh>
    <rPh sb="1" eb="3">
      <t>コウモク</t>
    </rPh>
    <rPh sb="3" eb="5">
      <t>ヒョウカ</t>
    </rPh>
    <phoneticPr fontId="1"/>
  </si>
  <si>
    <t>大・中項目・総合評価</t>
    <rPh sb="0" eb="1">
      <t>ダイ</t>
    </rPh>
    <rPh sb="2" eb="3">
      <t>チュウ</t>
    </rPh>
    <rPh sb="3" eb="5">
      <t>コウモク</t>
    </rPh>
    <rPh sb="6" eb="8">
      <t>ソウゴウ</t>
    </rPh>
    <rPh sb="8" eb="10">
      <t>ヒョウカ</t>
    </rPh>
    <phoneticPr fontId="1"/>
  </si>
  <si>
    <t>未満</t>
    <rPh sb="0" eb="2">
      <t>ミマン</t>
    </rPh>
    <phoneticPr fontId="1"/>
  </si>
  <si>
    <t>評価レベル・評価のポイント</t>
    <rPh sb="0" eb="2">
      <t>ヒョウカ</t>
    </rPh>
    <rPh sb="6" eb="8">
      <t>ヒョウカ</t>
    </rPh>
    <phoneticPr fontId="1"/>
  </si>
  <si>
    <t>（1-1） 施設の設置目的である事業運営の達成</t>
    <rPh sb="6" eb="8">
      <t>シセツ</t>
    </rPh>
    <rPh sb="9" eb="11">
      <t>セッチ</t>
    </rPh>
    <rPh sb="11" eb="13">
      <t>モクテキ</t>
    </rPh>
    <rPh sb="16" eb="18">
      <t>ジギョウ</t>
    </rPh>
    <rPh sb="18" eb="20">
      <t>ウンエイ</t>
    </rPh>
    <rPh sb="21" eb="23">
      <t>タッセイ</t>
    </rPh>
    <phoneticPr fontId="1"/>
  </si>
  <si>
    <t>(1-2) 施設の利用状況及び事業への参加状況</t>
    <phoneticPr fontId="1"/>
  </si>
  <si>
    <t>（1-3） 利用者の満足度</t>
    <phoneticPr fontId="1"/>
  </si>
  <si>
    <t>２　効率性の向上に関する取組み
         　【効率性】</t>
    <phoneticPr fontId="1"/>
  </si>
  <si>
    <t>(2-1) 経費の節減</t>
    <phoneticPr fontId="1"/>
  </si>
  <si>
    <t>【記入上の留意点】</t>
    <rPh sb="1" eb="3">
      <t>キニュウ</t>
    </rPh>
    <rPh sb="3" eb="4">
      <t>ジョウ</t>
    </rPh>
    <rPh sb="5" eb="8">
      <t>リュウイテン</t>
    </rPh>
    <phoneticPr fontId="1"/>
  </si>
  <si>
    <t>施設名</t>
    <rPh sb="0" eb="2">
      <t>シセツ</t>
    </rPh>
    <rPh sb="2" eb="3">
      <t>メイ</t>
    </rPh>
    <phoneticPr fontId="1"/>
  </si>
  <si>
    <t>管理者</t>
    <rPh sb="0" eb="3">
      <t>カンリシャ</t>
    </rPh>
    <phoneticPr fontId="1"/>
  </si>
  <si>
    <t>所管課</t>
    <rPh sb="0" eb="2">
      <t>ショカン</t>
    </rPh>
    <rPh sb="2" eb="3">
      <t>カ</t>
    </rPh>
    <phoneticPr fontId="1"/>
  </si>
  <si>
    <t>（２）水色の表観覧にはドロップダウンで評価（A、B、C、D）が選択できます。評価欄の濃淡ピンク色の部分は、水色の部分に評価を入力すると自動的に総合評価が表示されます。</t>
    <rPh sb="3" eb="5">
      <t>ミズイロ</t>
    </rPh>
    <rPh sb="6" eb="7">
      <t>ヒョウ</t>
    </rPh>
    <rPh sb="7" eb="9">
      <t>カンラン</t>
    </rPh>
    <rPh sb="19" eb="21">
      <t>ヒョウカ</t>
    </rPh>
    <rPh sb="31" eb="33">
      <t>センタク</t>
    </rPh>
    <rPh sb="38" eb="40">
      <t>ヒョウカ</t>
    </rPh>
    <rPh sb="40" eb="41">
      <t>ラン</t>
    </rPh>
    <rPh sb="42" eb="44">
      <t>ノウタン</t>
    </rPh>
    <rPh sb="47" eb="48">
      <t>イロ</t>
    </rPh>
    <rPh sb="49" eb="51">
      <t>ブブン</t>
    </rPh>
    <rPh sb="53" eb="55">
      <t>ミズイロ</t>
    </rPh>
    <rPh sb="56" eb="58">
      <t>ブブン</t>
    </rPh>
    <rPh sb="59" eb="61">
      <t>ヒョウカ</t>
    </rPh>
    <rPh sb="62" eb="64">
      <t>ニュウリョク</t>
    </rPh>
    <rPh sb="67" eb="70">
      <t>ジドウテキ</t>
    </rPh>
    <rPh sb="71" eb="75">
      <t>ソウゴウヒョウカ</t>
    </rPh>
    <rPh sb="73" eb="75">
      <t>ヒョウカ</t>
    </rPh>
    <rPh sb="76" eb="78">
      <t>ヒョウジ</t>
    </rPh>
    <phoneticPr fontId="1"/>
  </si>
  <si>
    <t>（１）指定管理者は、自己評価記入欄に、市所管課は、一次評価記入欄に評価を記入いただきますようお願いします。</t>
    <rPh sb="3" eb="5">
      <t>シテイ</t>
    </rPh>
    <rPh sb="5" eb="8">
      <t>カンリシャ</t>
    </rPh>
    <rPh sb="10" eb="12">
      <t>ジコ</t>
    </rPh>
    <rPh sb="12" eb="14">
      <t>ヒョウカ</t>
    </rPh>
    <rPh sb="14" eb="16">
      <t>キニュウ</t>
    </rPh>
    <rPh sb="16" eb="17">
      <t>ラン</t>
    </rPh>
    <rPh sb="19" eb="20">
      <t>シ</t>
    </rPh>
    <rPh sb="20" eb="22">
      <t>ショカン</t>
    </rPh>
    <rPh sb="22" eb="23">
      <t>カ</t>
    </rPh>
    <rPh sb="25" eb="27">
      <t>イチジ</t>
    </rPh>
    <rPh sb="27" eb="29">
      <t>ヒョウカ</t>
    </rPh>
    <rPh sb="29" eb="31">
      <t>キニュウ</t>
    </rPh>
    <rPh sb="31" eb="32">
      <t>ラン</t>
    </rPh>
    <rPh sb="33" eb="35">
      <t>ヒョウカ</t>
    </rPh>
    <rPh sb="36" eb="38">
      <t>キニュウ</t>
    </rPh>
    <rPh sb="47" eb="48">
      <t>ネガ</t>
    </rPh>
    <phoneticPr fontId="1"/>
  </si>
  <si>
    <t>非利用料金制　　　・　　一部利用料金制　　　・　　　完全利用料金制</t>
    <rPh sb="0" eb="1">
      <t>ヒ</t>
    </rPh>
    <rPh sb="1" eb="3">
      <t>リヨウ</t>
    </rPh>
    <rPh sb="3" eb="5">
      <t>リョウキン</t>
    </rPh>
    <rPh sb="5" eb="6">
      <t>セイ</t>
    </rPh>
    <rPh sb="12" eb="14">
      <t>イチブ</t>
    </rPh>
    <rPh sb="14" eb="16">
      <t>リヨウ</t>
    </rPh>
    <rPh sb="16" eb="18">
      <t>リョウキン</t>
    </rPh>
    <rPh sb="18" eb="19">
      <t>セイ</t>
    </rPh>
    <rPh sb="26" eb="28">
      <t>カンゼン</t>
    </rPh>
    <rPh sb="28" eb="30">
      <t>リヨウ</t>
    </rPh>
    <rPh sb="30" eb="32">
      <t>リョウキン</t>
    </rPh>
    <rPh sb="32" eb="33">
      <t>セイ</t>
    </rPh>
    <phoneticPr fontId="1"/>
  </si>
  <si>
    <t>利　　用　　料　　金　　制</t>
    <rPh sb="0" eb="1">
      <t>トシ</t>
    </rPh>
    <rPh sb="3" eb="4">
      <t>ヨウ</t>
    </rPh>
    <rPh sb="6" eb="7">
      <t>リョウ</t>
    </rPh>
    <rPh sb="9" eb="10">
      <t>キン</t>
    </rPh>
    <rPh sb="12" eb="13">
      <t>セイ</t>
    </rPh>
    <phoneticPr fontId="1"/>
  </si>
  <si>
    <t>区  分</t>
    <rPh sb="0" eb="1">
      <t>ク</t>
    </rPh>
    <rPh sb="3" eb="4">
      <t>ブン</t>
    </rPh>
    <phoneticPr fontId="1"/>
  </si>
  <si>
    <t>【評価区分】</t>
    <rPh sb="1" eb="3">
      <t>ヒョウカ</t>
    </rPh>
    <rPh sb="3" eb="5">
      <t>クブン</t>
    </rPh>
    <phoneticPr fontId="1"/>
  </si>
  <si>
    <t>A</t>
    <phoneticPr fontId="1"/>
  </si>
  <si>
    <t>B</t>
    <phoneticPr fontId="1"/>
  </si>
  <si>
    <t>C</t>
    <phoneticPr fontId="1"/>
  </si>
  <si>
    <t>D</t>
    <phoneticPr fontId="1"/>
  </si>
  <si>
    <t>課　題　含</t>
    <rPh sb="0" eb="1">
      <t>カ</t>
    </rPh>
    <rPh sb="2" eb="3">
      <t>ダイ</t>
    </rPh>
    <rPh sb="4" eb="5">
      <t>フク</t>
    </rPh>
    <phoneticPr fontId="1"/>
  </si>
  <si>
    <t>要　改　善</t>
    <rPh sb="0" eb="1">
      <t>ヨウ</t>
    </rPh>
    <rPh sb="2" eb="3">
      <t>カイ</t>
    </rPh>
    <rPh sb="4" eb="5">
      <t>ゼン</t>
    </rPh>
    <phoneticPr fontId="1"/>
  </si>
  <si>
    <t>優　　　良</t>
    <rPh sb="0" eb="1">
      <t>ユウ</t>
    </rPh>
    <rPh sb="4" eb="5">
      <t>リョウ</t>
    </rPh>
    <phoneticPr fontId="1"/>
  </si>
  <si>
    <t>良　　　好</t>
    <rPh sb="0" eb="1">
      <t>リョウ</t>
    </rPh>
    <rPh sb="4" eb="5">
      <t>ヨシミ</t>
    </rPh>
    <phoneticPr fontId="1"/>
  </si>
  <si>
    <t>指定管理者一次評価
【市所管記入欄】</t>
    <rPh sb="0" eb="2">
      <t>シテイ</t>
    </rPh>
    <rPh sb="2" eb="5">
      <t>カンリシャ</t>
    </rPh>
    <rPh sb="5" eb="7">
      <t>イチジ</t>
    </rPh>
    <rPh sb="7" eb="9">
      <t>ヒョウカ</t>
    </rPh>
    <rPh sb="11" eb="12">
      <t>シ</t>
    </rPh>
    <rPh sb="12" eb="14">
      <t>ショカン</t>
    </rPh>
    <rPh sb="14" eb="16">
      <t>キニュウ</t>
    </rPh>
    <rPh sb="16" eb="17">
      <t>ラン</t>
    </rPh>
    <phoneticPr fontId="1"/>
  </si>
  <si>
    <t>指定管理者自己評価結果
【指定管理者記入欄】</t>
    <rPh sb="0" eb="2">
      <t>シテイ</t>
    </rPh>
    <rPh sb="2" eb="5">
      <t>カンリシャ</t>
    </rPh>
    <rPh sb="5" eb="7">
      <t>ジコ</t>
    </rPh>
    <rPh sb="7" eb="9">
      <t>ヒョウカ</t>
    </rPh>
    <rPh sb="9" eb="11">
      <t>ケッカ</t>
    </rPh>
    <rPh sb="13" eb="15">
      <t>シテイ</t>
    </rPh>
    <rPh sb="15" eb="18">
      <t>カンリシャ</t>
    </rPh>
    <rPh sb="18" eb="20">
      <t>キニュウ</t>
    </rPh>
    <rPh sb="20" eb="21">
      <t>ラン</t>
    </rPh>
    <phoneticPr fontId="1"/>
  </si>
  <si>
    <t>＜改善内容＞</t>
    <rPh sb="1" eb="3">
      <t>カイゼン</t>
    </rPh>
    <rPh sb="3" eb="5">
      <t>ナイヨウ</t>
    </rPh>
    <phoneticPr fontId="1"/>
  </si>
  <si>
    <t>評価レベル</t>
    <rPh sb="0" eb="2">
      <t>ヒョウカ</t>
    </rPh>
    <phoneticPr fontId="1"/>
  </si>
  <si>
    <t>１　施設の設置目的の達成に関する取組み 【有効性】</t>
    <rPh sb="2" eb="4">
      <t>シセツ</t>
    </rPh>
    <rPh sb="5" eb="7">
      <t>セッチ</t>
    </rPh>
    <rPh sb="7" eb="9">
      <t>モクテキ</t>
    </rPh>
    <rPh sb="10" eb="12">
      <t>タッセイ</t>
    </rPh>
    <rPh sb="13" eb="14">
      <t>カン</t>
    </rPh>
    <rPh sb="16" eb="18">
      <t>トリク</t>
    </rPh>
    <rPh sb="21" eb="24">
      <t>ユウコウセイ</t>
    </rPh>
    <phoneticPr fontId="1"/>
  </si>
  <si>
    <t>指定管理者二次評価
【外部評価者記入欄】</t>
    <rPh sb="0" eb="2">
      <t>シテイ</t>
    </rPh>
    <rPh sb="2" eb="4">
      <t>カンリ</t>
    </rPh>
    <rPh sb="4" eb="5">
      <t>シャ</t>
    </rPh>
    <rPh sb="5" eb="7">
      <t>ニジ</t>
    </rPh>
    <rPh sb="7" eb="9">
      <t>ヒョウカ</t>
    </rPh>
    <rPh sb="11" eb="13">
      <t>ガイブ</t>
    </rPh>
    <rPh sb="13" eb="15">
      <t>ヒョウカ</t>
    </rPh>
    <rPh sb="15" eb="16">
      <t>シャ</t>
    </rPh>
    <rPh sb="16" eb="18">
      <t>キニュウ</t>
    </rPh>
    <rPh sb="18" eb="19">
      <t>ラン</t>
    </rPh>
    <phoneticPr fontId="1"/>
  </si>
  <si>
    <t>指定管理者二次評価
【外部評価者記入欄】</t>
    <phoneticPr fontId="1"/>
  </si>
  <si>
    <t>１　施設の設置目的の達成に関する取組み  【有効性】</t>
    <rPh sb="2" eb="4">
      <t>シセツ</t>
    </rPh>
    <rPh sb="5" eb="7">
      <t>セッチ</t>
    </rPh>
    <rPh sb="7" eb="9">
      <t>モクテキ</t>
    </rPh>
    <rPh sb="10" eb="12">
      <t>タッセイ</t>
    </rPh>
    <rPh sb="13" eb="14">
      <t>カン</t>
    </rPh>
    <rPh sb="16" eb="18">
      <t>トリク</t>
    </rPh>
    <rPh sb="22" eb="25">
      <t>ユウコウセイ</t>
    </rPh>
    <phoneticPr fontId="1"/>
  </si>
  <si>
    <t>(2-2) 収入の増加</t>
    <phoneticPr fontId="1"/>
  </si>
  <si>
    <t>②収入の増加など取り組みの効果は得られたか。</t>
    <rPh sb="1" eb="3">
      <t>シュウニュウ</t>
    </rPh>
    <rPh sb="4" eb="6">
      <t>ゾウカ</t>
    </rPh>
    <rPh sb="8" eb="9">
      <t>ト</t>
    </rPh>
    <rPh sb="10" eb="11">
      <t>ク</t>
    </rPh>
    <rPh sb="13" eb="15">
      <t>コウカ</t>
    </rPh>
    <rPh sb="16" eb="17">
      <t>エ</t>
    </rPh>
    <phoneticPr fontId="1"/>
  </si>
  <si>
    <t>(3-2) 法令順守、個人情報の保護、安全対策、危機管理体制、平等利用など</t>
    <rPh sb="6" eb="8">
      <t>ホウレイ</t>
    </rPh>
    <rPh sb="8" eb="10">
      <t>ジュンシュ</t>
    </rPh>
    <phoneticPr fontId="1"/>
  </si>
  <si>
    <t>＜　課　 題　＞</t>
    <rPh sb="2" eb="3">
      <t>カ</t>
    </rPh>
    <rPh sb="5" eb="6">
      <t>ダイ</t>
    </rPh>
    <phoneticPr fontId="1"/>
  </si>
  <si>
    <t>＜　課 　題　＞</t>
    <rPh sb="2" eb="3">
      <t>カ</t>
    </rPh>
    <rPh sb="5" eb="6">
      <t>ダイ</t>
    </rPh>
    <phoneticPr fontId="1"/>
  </si>
  <si>
    <t>　・評価できる内容</t>
    <rPh sb="2" eb="4">
      <t>ヒョウカ</t>
    </rPh>
    <rPh sb="7" eb="9">
      <t>ナイヨウ</t>
    </rPh>
    <phoneticPr fontId="1"/>
  </si>
  <si>
    <t>(3-1)  管理運営の実施状況</t>
    <phoneticPr fontId="1"/>
  </si>
  <si>
    <t>②法令や市等の指導に基づき、業務に必要な研修・教育が適切に行われたか。</t>
    <rPh sb="1" eb="3">
      <t>ホウレイ</t>
    </rPh>
    <rPh sb="4" eb="5">
      <t>シ</t>
    </rPh>
    <rPh sb="5" eb="6">
      <t>トウ</t>
    </rPh>
    <rPh sb="7" eb="9">
      <t>シドウ</t>
    </rPh>
    <rPh sb="10" eb="11">
      <t>モト</t>
    </rPh>
    <phoneticPr fontId="1"/>
  </si>
  <si>
    <t>④施設の良好な管理運営を進めるため、新たな取り組みについて、指定管理者自ら提案・検討を進め、実施されたか。</t>
    <rPh sb="1" eb="3">
      <t>シセツ</t>
    </rPh>
    <rPh sb="4" eb="6">
      <t>リョウコウ</t>
    </rPh>
    <rPh sb="7" eb="9">
      <t>カンリ</t>
    </rPh>
    <rPh sb="9" eb="11">
      <t>ウンエイ</t>
    </rPh>
    <rPh sb="12" eb="13">
      <t>スス</t>
    </rPh>
    <rPh sb="30" eb="32">
      <t>シテイ</t>
    </rPh>
    <rPh sb="32" eb="35">
      <t>カンリシャ</t>
    </rPh>
    <rPh sb="35" eb="36">
      <t>ミズカ</t>
    </rPh>
    <rPh sb="37" eb="39">
      <t>テイアン</t>
    </rPh>
    <rPh sb="40" eb="42">
      <t>ケントウ</t>
    </rPh>
    <rPh sb="43" eb="44">
      <t>スス</t>
    </rPh>
    <rPh sb="46" eb="48">
      <t>ジッシ</t>
    </rPh>
    <phoneticPr fontId="1"/>
  </si>
  <si>
    <t>①法令や市等の指導に基づき、施設の管理運営に、適切な人員配置をされていたか。</t>
    <rPh sb="1" eb="3">
      <t>ホウレイ</t>
    </rPh>
    <rPh sb="4" eb="5">
      <t>シ</t>
    </rPh>
    <rPh sb="5" eb="6">
      <t>トウ</t>
    </rPh>
    <rPh sb="7" eb="9">
      <t>シドウ</t>
    </rPh>
    <rPh sb="10" eb="11">
      <t>モト</t>
    </rPh>
    <rPh sb="14" eb="16">
      <t>シセツ</t>
    </rPh>
    <phoneticPr fontId="1"/>
  </si>
  <si>
    <t>(2-3) 収支のバランスなど　</t>
    <phoneticPr fontId="1"/>
  </si>
  <si>
    <t>２　効率性の向上に関する取組み
    　【効率性】</t>
    <phoneticPr fontId="1"/>
  </si>
  <si>
    <t>(2-3) 収支のバランスなど</t>
    <phoneticPr fontId="1"/>
  </si>
  <si>
    <t>②費用対効果を考えながら、経費の効果的で効率的な執行が行われたか。</t>
    <rPh sb="1" eb="6">
      <t>ヒヨウタイコウカ</t>
    </rPh>
    <rPh sb="7" eb="8">
      <t>カンガ</t>
    </rPh>
    <phoneticPr fontId="1"/>
  </si>
  <si>
    <t>③収支の内容に不適切な点はなかったか。</t>
    <phoneticPr fontId="1"/>
  </si>
  <si>
    <t>③経費の節減やサービス提供の質など、管理運営が適切に行われていたか。</t>
    <rPh sb="1" eb="3">
      <t>ケイヒ</t>
    </rPh>
    <rPh sb="4" eb="6">
      <t>セツゲン</t>
    </rPh>
    <rPh sb="11" eb="13">
      <t>テイキョウ</t>
    </rPh>
    <rPh sb="14" eb="15">
      <t>シツ</t>
    </rPh>
    <rPh sb="18" eb="20">
      <t>カンリ</t>
    </rPh>
    <rPh sb="20" eb="22">
      <t>ウンエイ</t>
    </rPh>
    <phoneticPr fontId="1"/>
  </si>
  <si>
    <t>(2-2) 収入の増加</t>
    <phoneticPr fontId="1"/>
  </si>
  <si>
    <t>評価項目及びポイント</t>
    <rPh sb="0" eb="2">
      <t>ヒョウカ</t>
    </rPh>
    <rPh sb="2" eb="4">
      <t>コウモク</t>
    </rPh>
    <rPh sb="4" eb="5">
      <t>オヨ</t>
    </rPh>
    <phoneticPr fontId="1"/>
  </si>
  <si>
    <t>なぜその評価に至ったか（説明）</t>
    <rPh sb="4" eb="6">
      <t>ヒョウカ</t>
    </rPh>
    <rPh sb="7" eb="8">
      <t>イタ</t>
    </rPh>
    <rPh sb="12" eb="14">
      <t>セツメイ</t>
    </rPh>
    <phoneticPr fontId="1"/>
  </si>
  <si>
    <t>②利用者アンケート調査の結果から、施設利用者ニーズや満足度を把握し、事業の改善等が得られたか。</t>
    <rPh sb="9" eb="11">
      <t>チョウサ</t>
    </rPh>
    <rPh sb="28" eb="29">
      <t>ド</t>
    </rPh>
    <rPh sb="30" eb="32">
      <t>ハアク</t>
    </rPh>
    <rPh sb="34" eb="36">
      <t>ジギョウ</t>
    </rPh>
    <rPh sb="37" eb="39">
      <t>カイゼン</t>
    </rPh>
    <rPh sb="39" eb="40">
      <t>トウ</t>
    </rPh>
    <phoneticPr fontId="1"/>
  </si>
  <si>
    <t>③利用者からの苦情に対して十分な対応がなされたか。</t>
    <phoneticPr fontId="1"/>
  </si>
  <si>
    <t>④アンケート調査以外に、さまざまな手法で利用者の意見を把握し、それらを反映させる取組みがなされたか。</t>
    <rPh sb="6" eb="8">
      <t>チョウサ</t>
    </rPh>
    <rPh sb="8" eb="10">
      <t>イガイ</t>
    </rPh>
    <rPh sb="17" eb="19">
      <t>シュホウ</t>
    </rPh>
    <phoneticPr fontId="1"/>
  </si>
  <si>
    <t>⑤サービスの質を向上させるため具体的な取り組みを行ったか。また、取り組みの結果、どのような効果が得られたか。</t>
    <rPh sb="24" eb="25">
      <t>オコナ</t>
    </rPh>
    <rPh sb="32" eb="33">
      <t>ト</t>
    </rPh>
    <rPh sb="34" eb="35">
      <t>ク</t>
    </rPh>
    <rPh sb="37" eb="39">
      <t>ケッカ</t>
    </rPh>
    <phoneticPr fontId="1"/>
  </si>
  <si>
    <t>① 施設の管理運営に関し、経費を効率的に節減するための十分な取組みが行われ、その効果が得られたか。</t>
    <rPh sb="34" eb="35">
      <t>オコナ</t>
    </rPh>
    <phoneticPr fontId="1"/>
  </si>
  <si>
    <t>② 管理運営業務の遂行にあたり、業者発注や業務委託により行われる場合、適切な水準で行われ、経費が最小限となるような競争が行われたか。</t>
    <rPh sb="2" eb="4">
      <t>カンリ</t>
    </rPh>
    <rPh sb="4" eb="6">
      <t>ウンエイ</t>
    </rPh>
    <rPh sb="6" eb="8">
      <t>ギョウム</t>
    </rPh>
    <rPh sb="9" eb="11">
      <t>スイコウ</t>
    </rPh>
    <rPh sb="16" eb="18">
      <t>ギョウシャ</t>
    </rPh>
    <rPh sb="18" eb="20">
      <t>ハッチュウ</t>
    </rPh>
    <rPh sb="21" eb="23">
      <t>ギョウム</t>
    </rPh>
    <rPh sb="23" eb="25">
      <t>イタク</t>
    </rPh>
    <rPh sb="28" eb="29">
      <t>オコナ</t>
    </rPh>
    <rPh sb="32" eb="34">
      <t>バアイ</t>
    </rPh>
    <rPh sb="35" eb="37">
      <t>テキセツ</t>
    </rPh>
    <rPh sb="38" eb="40">
      <t>スイジュン</t>
    </rPh>
    <rPh sb="41" eb="42">
      <t>オコナ</t>
    </rPh>
    <rPh sb="45" eb="47">
      <t>ケイヒ</t>
    </rPh>
    <rPh sb="48" eb="51">
      <t>サイショウゲン</t>
    </rPh>
    <rPh sb="57" eb="59">
      <t>キョウソウ</t>
    </rPh>
    <rPh sb="60" eb="61">
      <t>オコナ</t>
    </rPh>
    <phoneticPr fontId="1"/>
  </si>
  <si>
    <t>① 収入を増加させるための具体的な方法の検討や取り組みを行ったか。</t>
    <rPh sb="17" eb="19">
      <t>ホウホウ</t>
    </rPh>
    <rPh sb="20" eb="22">
      <t>ケントウ</t>
    </rPh>
    <rPh sb="28" eb="29">
      <t>オコナ</t>
    </rPh>
    <phoneticPr fontId="1"/>
  </si>
  <si>
    <t>①収支のバランスは、適切であったか。</t>
    <phoneticPr fontId="1"/>
  </si>
  <si>
    <t>①法令に沿った適正な事業の実施を行うだけでなく、チェック体制などの整備や機能をさせているか。</t>
    <rPh sb="1" eb="3">
      <t>ホウレイ</t>
    </rPh>
    <rPh sb="4" eb="5">
      <t>ソ</t>
    </rPh>
    <rPh sb="7" eb="9">
      <t>テキセイ</t>
    </rPh>
    <rPh sb="10" eb="12">
      <t>ジギョウ</t>
    </rPh>
    <rPh sb="13" eb="15">
      <t>ジッシ</t>
    </rPh>
    <rPh sb="16" eb="17">
      <t>オコナ</t>
    </rPh>
    <rPh sb="28" eb="30">
      <t>タイセイ</t>
    </rPh>
    <rPh sb="33" eb="35">
      <t>セイビ</t>
    </rPh>
    <rPh sb="36" eb="38">
      <t>キノウ</t>
    </rPh>
    <phoneticPr fontId="1"/>
  </si>
  <si>
    <t>②施設利用者の個人情報保護などの取扱いが適切に行われているか。</t>
    <rPh sb="11" eb="13">
      <t>ホゴ</t>
    </rPh>
    <phoneticPr fontId="1"/>
  </si>
  <si>
    <t>③日常の事故防止などの安全対策が適切に実施されているか。</t>
    <phoneticPr fontId="1"/>
  </si>
  <si>
    <t>④防犯、防災対策などの危機管理体制が適切であるか。</t>
    <phoneticPr fontId="1"/>
  </si>
  <si>
    <t>⑤事故発生時や非常災害時の対応についてマニュアルを作成するなど適切な対応ができるように整備しているか。</t>
    <rPh sb="25" eb="27">
      <t>サクセイ</t>
    </rPh>
    <rPh sb="34" eb="36">
      <t>タイオウ</t>
    </rPh>
    <rPh sb="43" eb="45">
      <t>セイビ</t>
    </rPh>
    <phoneticPr fontId="1"/>
  </si>
  <si>
    <t>②利用に係る登録方法や手続について、利用者に対し十分に周知を行い、適正な方法で行われたか。</t>
    <rPh sb="1" eb="3">
      <t>リヨウ</t>
    </rPh>
    <rPh sb="4" eb="5">
      <t>カカ</t>
    </rPh>
    <rPh sb="6" eb="8">
      <t>トウロク</t>
    </rPh>
    <rPh sb="8" eb="10">
      <t>ホウホウ</t>
    </rPh>
    <rPh sb="11" eb="13">
      <t>テツヅキ</t>
    </rPh>
    <rPh sb="22" eb="23">
      <t>タイ</t>
    </rPh>
    <phoneticPr fontId="1"/>
  </si>
  <si>
    <t>①法令や利用のルール、事業計画に則って施設の事業運営が適切に行われたか。また、施設を最大限に有効活用するとともに、施設の設置目的に沿った成果が得られたか。</t>
    <rPh sb="1" eb="3">
      <t>ホウレイ</t>
    </rPh>
    <rPh sb="4" eb="6">
      <t>リヨウ</t>
    </rPh>
    <rPh sb="11" eb="13">
      <t>ジギョウ</t>
    </rPh>
    <rPh sb="13" eb="15">
      <t>ケイカク</t>
    </rPh>
    <rPh sb="46" eb="48">
      <t>ユウコウ</t>
    </rPh>
    <phoneticPr fontId="1"/>
  </si>
  <si>
    <t>③施設の設置目的に応じた効果的な営業や広報活動を行い、その結果、効果があったか。</t>
    <rPh sb="24" eb="25">
      <t>オコナ</t>
    </rPh>
    <rPh sb="29" eb="31">
      <t>ケッカ</t>
    </rPh>
    <phoneticPr fontId="1"/>
  </si>
  <si>
    <t>⑥利用者を限定しない施設では、利用者が平等に利用できるよう配慮したか。</t>
    <phoneticPr fontId="1"/>
  </si>
  <si>
    <t>⑦利用者が限定される施設では、利用者の選定を公平でかつ適切に実施したか。</t>
    <rPh sb="30" eb="32">
      <t>ジッシ</t>
    </rPh>
    <phoneticPr fontId="1"/>
  </si>
  <si>
    <t>　・改善方法とその時期</t>
    <rPh sb="2" eb="4">
      <t>カイゼン</t>
    </rPh>
    <rPh sb="4" eb="6">
      <t>ホウホウ</t>
    </rPh>
    <rPh sb="9" eb="11">
      <t>ジキ</t>
    </rPh>
    <phoneticPr fontId="1"/>
  </si>
  <si>
    <t>① 利用者の満足度を把握するため、定期的にアンケート調査などを実施したか。</t>
    <rPh sb="6" eb="9">
      <t>マンゾクド</t>
    </rPh>
    <rPh sb="10" eb="12">
      <t>ハアク</t>
    </rPh>
    <rPh sb="17" eb="20">
      <t>テイキテキ</t>
    </rPh>
    <rPh sb="26" eb="28">
      <t>チョウサ</t>
    </rPh>
    <rPh sb="31" eb="33">
      <t>ジッシ</t>
    </rPh>
    <phoneticPr fontId="1"/>
  </si>
  <si>
    <t>② 施設の利用者や実施された事業への参加者数の増加、サービス利用者の利用回数の促進など創意工夫が図られたか。</t>
    <rPh sb="2" eb="4">
      <t>シセツ</t>
    </rPh>
    <rPh sb="5" eb="8">
      <t>リヨウシャ</t>
    </rPh>
    <rPh sb="24" eb="25">
      <t>カ</t>
    </rPh>
    <rPh sb="30" eb="33">
      <t>リヨウシャ</t>
    </rPh>
    <rPh sb="34" eb="36">
      <t>リヨウ</t>
    </rPh>
    <rPh sb="36" eb="38">
      <t>カイスウ</t>
    </rPh>
    <rPh sb="39" eb="41">
      <t>ソクシン</t>
    </rPh>
    <rPh sb="43" eb="45">
      <t>ソウイ</t>
    </rPh>
    <rPh sb="45" eb="47">
      <t>クフウ</t>
    </rPh>
    <phoneticPr fontId="1"/>
  </si>
  <si>
    <t>　・問題があり次年度以降改善が
必要な点</t>
    <rPh sb="2" eb="4">
      <t>モンダイ</t>
    </rPh>
    <rPh sb="7" eb="8">
      <t>ジ</t>
    </rPh>
    <rPh sb="8" eb="10">
      <t>ネンド</t>
    </rPh>
    <rPh sb="10" eb="12">
      <t>イコウ</t>
    </rPh>
    <rPh sb="12" eb="14">
      <t>カイゼン</t>
    </rPh>
    <rPh sb="16" eb="18">
      <t>ヒツヨウ</t>
    </rPh>
    <rPh sb="19" eb="20">
      <t>テン</t>
    </rPh>
    <phoneticPr fontId="1"/>
  </si>
  <si>
    <t>福祉部　障害福祉課</t>
    <rPh sb="0" eb="3">
      <t>フクシブ</t>
    </rPh>
    <rPh sb="4" eb="6">
      <t>ショウガイ</t>
    </rPh>
    <rPh sb="6" eb="8">
      <t>フクシ</t>
    </rPh>
    <rPh sb="8" eb="9">
      <t>カ</t>
    </rPh>
    <phoneticPr fontId="1"/>
  </si>
  <si>
    <t>川西さくら園</t>
    <rPh sb="0" eb="2">
      <t>カワニシ</t>
    </rPh>
    <rPh sb="5" eb="6">
      <t>エン</t>
    </rPh>
    <phoneticPr fontId="1"/>
  </si>
  <si>
    <t>児童発達支援、障害児相談支援・指定特定相談支援、保育所等訪問支援を実施することを業務とする。</t>
    <rPh sb="0" eb="2">
      <t>ジドウ</t>
    </rPh>
    <rPh sb="2" eb="4">
      <t>ハッタツ</t>
    </rPh>
    <rPh sb="4" eb="6">
      <t>シエン</t>
    </rPh>
    <rPh sb="7" eb="10">
      <t>ショウガイジ</t>
    </rPh>
    <rPh sb="10" eb="14">
      <t>ソウダンシエン</t>
    </rPh>
    <rPh sb="15" eb="17">
      <t>シテイ</t>
    </rPh>
    <rPh sb="17" eb="19">
      <t>トクテイ</t>
    </rPh>
    <rPh sb="19" eb="23">
      <t>ソウダンシエン</t>
    </rPh>
    <rPh sb="24" eb="27">
      <t>ホイクショ</t>
    </rPh>
    <rPh sb="27" eb="28">
      <t>トウ</t>
    </rPh>
    <rPh sb="28" eb="30">
      <t>ホウモン</t>
    </rPh>
    <rPh sb="30" eb="32">
      <t>シエン</t>
    </rPh>
    <rPh sb="33" eb="35">
      <t>ジッシ</t>
    </rPh>
    <rPh sb="40" eb="42">
      <t>ギョウム</t>
    </rPh>
    <phoneticPr fontId="1"/>
  </si>
  <si>
    <t>社会福祉法人　川西市社会福祉協議会</t>
    <rPh sb="0" eb="2">
      <t>シャカイ</t>
    </rPh>
    <rPh sb="2" eb="4">
      <t>フクシ</t>
    </rPh>
    <rPh sb="4" eb="6">
      <t>ホウジン</t>
    </rPh>
    <rPh sb="7" eb="10">
      <t>カワニシシ</t>
    </rPh>
    <rPh sb="10" eb="14">
      <t>シャカイフクシ</t>
    </rPh>
    <rPh sb="14" eb="17">
      <t>キョウギカイ</t>
    </rPh>
    <phoneticPr fontId="1"/>
  </si>
  <si>
    <t xml:space="preserve">
（１）児童発達支援、障害児相談支援・指定特定相談支援、保育所等訪問支援の実施に関すること。　                                    　（２）施設の利用の承諾、その取り消し、その他福祉センターの利用に関すること。　　　　　　　　　　　                                     　　（３）施設の利用料の徴収および免除に関すること。　　　　　　　　　　　　　　　　　　　　　　　　　　　　　　　                                      　（４）施設および付属設備の維持管理に関すること。　　　　　　　　　　　　　　　　　　　　　　　　　　　　　　　　　                                   （５）その他、市長が必要と認める業務に関すること。</t>
    <rPh sb="4" eb="6">
      <t>ジドウ</t>
    </rPh>
    <rPh sb="6" eb="8">
      <t>ハッタツ</t>
    </rPh>
    <rPh sb="8" eb="10">
      <t>シエン</t>
    </rPh>
    <rPh sb="11" eb="14">
      <t>ショウガイジ</t>
    </rPh>
    <rPh sb="14" eb="18">
      <t>ソウダンシエン</t>
    </rPh>
    <rPh sb="19" eb="21">
      <t>シテイ</t>
    </rPh>
    <rPh sb="21" eb="23">
      <t>トクテイ</t>
    </rPh>
    <rPh sb="23" eb="27">
      <t>ソウダンシエン</t>
    </rPh>
    <rPh sb="28" eb="31">
      <t>ホイクショ</t>
    </rPh>
    <rPh sb="31" eb="32">
      <t>トウ</t>
    </rPh>
    <rPh sb="32" eb="34">
      <t>ホウモン</t>
    </rPh>
    <rPh sb="34" eb="36">
      <t>シエン</t>
    </rPh>
    <rPh sb="37" eb="39">
      <t>ジッシ</t>
    </rPh>
    <rPh sb="40" eb="41">
      <t>カン</t>
    </rPh>
    <rPh sb="87" eb="89">
      <t>シセツ</t>
    </rPh>
    <rPh sb="90" eb="92">
      <t>リヨウ</t>
    </rPh>
    <rPh sb="93" eb="95">
      <t>ショウダク</t>
    </rPh>
    <rPh sb="98" eb="99">
      <t>ト</t>
    </rPh>
    <rPh sb="100" eb="101">
      <t>ケ</t>
    </rPh>
    <rPh sb="105" eb="106">
      <t>タ</t>
    </rPh>
    <rPh sb="106" eb="108">
      <t>フクシ</t>
    </rPh>
    <rPh sb="113" eb="115">
      <t>リヨウ</t>
    </rPh>
    <rPh sb="116" eb="117">
      <t>カン</t>
    </rPh>
    <rPh sb="175" eb="177">
      <t>シセツ</t>
    </rPh>
    <rPh sb="178" eb="181">
      <t>リヨウリョウ</t>
    </rPh>
    <rPh sb="182" eb="184">
      <t>チョウシュウ</t>
    </rPh>
    <rPh sb="187" eb="189">
      <t>メンジョ</t>
    </rPh>
    <rPh sb="190" eb="191">
      <t>カン</t>
    </rPh>
    <rPh sb="269" eb="271">
      <t>シセツ</t>
    </rPh>
    <rPh sb="274" eb="276">
      <t>フゾク</t>
    </rPh>
    <rPh sb="276" eb="278">
      <t>セツビ</t>
    </rPh>
    <rPh sb="279" eb="281">
      <t>イジ</t>
    </rPh>
    <rPh sb="281" eb="283">
      <t>カンリ</t>
    </rPh>
    <rPh sb="284" eb="285">
      <t>カン</t>
    </rPh>
    <rPh sb="363" eb="364">
      <t>タ</t>
    </rPh>
    <rPh sb="365" eb="367">
      <t>シチョウ</t>
    </rPh>
    <rPh sb="368" eb="370">
      <t>ヒツヨウ</t>
    </rPh>
    <rPh sb="371" eb="372">
      <t>ミト</t>
    </rPh>
    <rPh sb="374" eb="376">
      <t>ギョウム</t>
    </rPh>
    <rPh sb="377" eb="378">
      <t>カン</t>
    </rPh>
    <phoneticPr fontId="1"/>
  </si>
  <si>
    <t>川西さくら園</t>
    <rPh sb="0" eb="2">
      <t>カワニシ</t>
    </rPh>
    <rPh sb="5" eb="6">
      <t>エン</t>
    </rPh>
    <phoneticPr fontId="1"/>
  </si>
  <si>
    <t>社会福祉法人　川西市社会福祉協議会</t>
    <rPh sb="0" eb="4">
      <t>シャカイフクシ</t>
    </rPh>
    <rPh sb="4" eb="6">
      <t>ホウジン</t>
    </rPh>
    <rPh sb="7" eb="10">
      <t>カワニシシ</t>
    </rPh>
    <rPh sb="10" eb="14">
      <t>シャカイフクシ</t>
    </rPh>
    <rPh sb="14" eb="17">
      <t>キョウギカイ</t>
    </rPh>
    <phoneticPr fontId="1"/>
  </si>
  <si>
    <t>福祉部　障害福祉課</t>
    <rPh sb="0" eb="3">
      <t>フクシブ</t>
    </rPh>
    <rPh sb="4" eb="6">
      <t>ショウガイ</t>
    </rPh>
    <rPh sb="6" eb="9">
      <t>フクシカ</t>
    </rPh>
    <phoneticPr fontId="1"/>
  </si>
  <si>
    <t>兵庫県川西市小戸３丁目１２番１０号</t>
    <rPh sb="0" eb="3">
      <t>ヒョウゴケン</t>
    </rPh>
    <rPh sb="3" eb="6">
      <t>カワニシシ</t>
    </rPh>
    <rPh sb="6" eb="8">
      <t>オオベ</t>
    </rPh>
    <rPh sb="9" eb="11">
      <t>チョウメ</t>
    </rPh>
    <rPh sb="13" eb="14">
      <t>バン</t>
    </rPh>
    <rPh sb="16" eb="17">
      <t>ゴウ</t>
    </rPh>
    <phoneticPr fontId="1"/>
  </si>
  <si>
    <t>兵庫県川西市火打１丁目１２番１６号</t>
    <rPh sb="0" eb="3">
      <t>ヒョウゴケン</t>
    </rPh>
    <rPh sb="3" eb="6">
      <t>カワニシシ</t>
    </rPh>
    <rPh sb="6" eb="8">
      <t>ヒウチ</t>
    </rPh>
    <rPh sb="9" eb="11">
      <t>チョウメ</t>
    </rPh>
    <rPh sb="13" eb="14">
      <t>バン</t>
    </rPh>
    <rPh sb="16" eb="17">
      <t>ゴウ</t>
    </rPh>
    <phoneticPr fontId="1"/>
  </si>
  <si>
    <t>a</t>
    <phoneticPr fontId="1"/>
  </si>
  <si>
    <t>平成３１年４月１日 ～ 令和２年３月３１日</t>
    <rPh sb="12" eb="14">
      <t>レイワ</t>
    </rPh>
    <phoneticPr fontId="1"/>
  </si>
  <si>
    <t>平成２９年４月１日　～　令和４年３月３１日</t>
    <rPh sb="0" eb="2">
      <t>ヘイセイ</t>
    </rPh>
    <rPh sb="4" eb="5">
      <t>ネン</t>
    </rPh>
    <rPh sb="6" eb="7">
      <t>ガツ</t>
    </rPh>
    <rPh sb="8" eb="9">
      <t>ニチ</t>
    </rPh>
    <rPh sb="12" eb="14">
      <t>レイワ</t>
    </rPh>
    <rPh sb="15" eb="16">
      <t>ネン</t>
    </rPh>
    <rPh sb="17" eb="18">
      <t>ガツ</t>
    </rPh>
    <rPh sb="20" eb="21">
      <t>ニチ</t>
    </rPh>
    <phoneticPr fontId="1"/>
  </si>
  <si>
    <t>A</t>
  </si>
  <si>
    <t>児童発達支援・保育所等訪問支援事業においては、児童発達支援管理責任者により、パンフレット・契約書・重要事項説明書・「川西さくら園のしおり」を元に具体的に説明いたしました。相談支援においても、支援の流れについて、図解しながら丁寧に説明をさせていただきました。</t>
    <rPh sb="0" eb="2">
      <t>ジドウ</t>
    </rPh>
    <rPh sb="2" eb="4">
      <t>ハッタツ</t>
    </rPh>
    <rPh sb="4" eb="6">
      <t>シエン</t>
    </rPh>
    <rPh sb="7" eb="10">
      <t>ホイクショ</t>
    </rPh>
    <rPh sb="10" eb="11">
      <t>トウ</t>
    </rPh>
    <rPh sb="11" eb="13">
      <t>ホウモン</t>
    </rPh>
    <rPh sb="13" eb="15">
      <t>シエン</t>
    </rPh>
    <rPh sb="15" eb="17">
      <t>ジギョウ</t>
    </rPh>
    <rPh sb="23" eb="25">
      <t>ジドウ</t>
    </rPh>
    <rPh sb="25" eb="27">
      <t>ハッタツ</t>
    </rPh>
    <rPh sb="27" eb="29">
      <t>シエン</t>
    </rPh>
    <rPh sb="29" eb="31">
      <t>カンリ</t>
    </rPh>
    <rPh sb="31" eb="34">
      <t>セキニンシャ</t>
    </rPh>
    <rPh sb="45" eb="48">
      <t>ケイヤクショ</t>
    </rPh>
    <rPh sb="49" eb="51">
      <t>ジュウヨウ</t>
    </rPh>
    <rPh sb="51" eb="53">
      <t>ジコウ</t>
    </rPh>
    <rPh sb="53" eb="56">
      <t>セツメイショ</t>
    </rPh>
    <rPh sb="58" eb="60">
      <t>カワニシ</t>
    </rPh>
    <rPh sb="63" eb="64">
      <t>エン</t>
    </rPh>
    <rPh sb="70" eb="71">
      <t>モト</t>
    </rPh>
    <rPh sb="72" eb="75">
      <t>グタイテキ</t>
    </rPh>
    <rPh sb="76" eb="78">
      <t>セツメイ</t>
    </rPh>
    <rPh sb="85" eb="87">
      <t>ソウダン</t>
    </rPh>
    <rPh sb="87" eb="89">
      <t>シエン</t>
    </rPh>
    <rPh sb="95" eb="97">
      <t>シエン</t>
    </rPh>
    <rPh sb="98" eb="99">
      <t>ナガ</t>
    </rPh>
    <rPh sb="105" eb="107">
      <t>ズカイ</t>
    </rPh>
    <rPh sb="111" eb="113">
      <t>テイネイ</t>
    </rPh>
    <rPh sb="114" eb="116">
      <t>セツメイ</t>
    </rPh>
    <phoneticPr fontId="1"/>
  </si>
  <si>
    <t>B</t>
  </si>
  <si>
    <t>今年度は、２件のご苦情をいただきました。主訴をしっかりと聞き取り、迅速丁寧に対応させていただきました。</t>
    <rPh sb="0" eb="3">
      <t>コンネンド</t>
    </rPh>
    <rPh sb="6" eb="7">
      <t>ケン</t>
    </rPh>
    <rPh sb="9" eb="11">
      <t>クジョウ</t>
    </rPh>
    <rPh sb="20" eb="22">
      <t>シュソ</t>
    </rPh>
    <rPh sb="28" eb="29">
      <t>キ</t>
    </rPh>
    <rPh sb="30" eb="31">
      <t>ト</t>
    </rPh>
    <rPh sb="33" eb="35">
      <t>ジンソク</t>
    </rPh>
    <rPh sb="35" eb="37">
      <t>テイネイ</t>
    </rPh>
    <rPh sb="38" eb="40">
      <t>タイオウ</t>
    </rPh>
    <phoneticPr fontId="1"/>
  </si>
  <si>
    <t>児童発達支援・保育所等訪問支援・相談支援ともに、児童福祉法に定められた人員基準に基づき、適切に人員を配置しました。</t>
    <rPh sb="0" eb="2">
      <t>ジドウ</t>
    </rPh>
    <rPh sb="2" eb="4">
      <t>ハッタツ</t>
    </rPh>
    <rPh sb="4" eb="6">
      <t>シエン</t>
    </rPh>
    <rPh sb="7" eb="10">
      <t>ホイクショ</t>
    </rPh>
    <rPh sb="10" eb="11">
      <t>トウ</t>
    </rPh>
    <rPh sb="11" eb="13">
      <t>ホウモン</t>
    </rPh>
    <rPh sb="13" eb="15">
      <t>シエン</t>
    </rPh>
    <rPh sb="16" eb="18">
      <t>ソウダン</t>
    </rPh>
    <rPh sb="18" eb="20">
      <t>シエン</t>
    </rPh>
    <rPh sb="24" eb="26">
      <t>ジドウ</t>
    </rPh>
    <rPh sb="26" eb="29">
      <t>フクシホウ</t>
    </rPh>
    <rPh sb="30" eb="31">
      <t>サダ</t>
    </rPh>
    <rPh sb="35" eb="37">
      <t>ジンイン</t>
    </rPh>
    <rPh sb="37" eb="39">
      <t>キジュン</t>
    </rPh>
    <rPh sb="40" eb="41">
      <t>モト</t>
    </rPh>
    <rPh sb="44" eb="46">
      <t>テキセツ</t>
    </rPh>
    <rPh sb="47" eb="49">
      <t>ジンイン</t>
    </rPh>
    <rPh sb="50" eb="52">
      <t>ハイチ</t>
    </rPh>
    <phoneticPr fontId="1"/>
  </si>
  <si>
    <t>個人情報の入ったパソコンやファイルは、施錠ができるロッカーに保管しています。個人情報を外部に持ち出す場合も必要最小限にとどめています。</t>
    <rPh sb="0" eb="2">
      <t>コジン</t>
    </rPh>
    <rPh sb="2" eb="4">
      <t>ジョウホウ</t>
    </rPh>
    <rPh sb="5" eb="6">
      <t>ハイ</t>
    </rPh>
    <rPh sb="19" eb="21">
      <t>セジョウ</t>
    </rPh>
    <rPh sb="30" eb="32">
      <t>ホカン</t>
    </rPh>
    <rPh sb="38" eb="40">
      <t>コジン</t>
    </rPh>
    <rPh sb="40" eb="42">
      <t>ジョウホウ</t>
    </rPh>
    <rPh sb="43" eb="45">
      <t>ガイブ</t>
    </rPh>
    <rPh sb="46" eb="47">
      <t>モ</t>
    </rPh>
    <rPh sb="48" eb="49">
      <t>ダ</t>
    </rPh>
    <rPh sb="50" eb="52">
      <t>バアイ</t>
    </rPh>
    <rPh sb="53" eb="55">
      <t>ヒツヨウ</t>
    </rPh>
    <rPh sb="55" eb="58">
      <t>サイショウゲン</t>
    </rPh>
    <phoneticPr fontId="1"/>
  </si>
  <si>
    <t>ヒヤリはっと・事故報告書を作成し、職員に周知を図ることで事故防止に努めています。</t>
    <rPh sb="7" eb="9">
      <t>ジコ</t>
    </rPh>
    <rPh sb="9" eb="12">
      <t>ホウコクショ</t>
    </rPh>
    <rPh sb="13" eb="15">
      <t>サクセイ</t>
    </rPh>
    <rPh sb="17" eb="19">
      <t>ショクイン</t>
    </rPh>
    <rPh sb="20" eb="22">
      <t>シュウチ</t>
    </rPh>
    <rPh sb="23" eb="24">
      <t>ハカ</t>
    </rPh>
    <rPh sb="28" eb="30">
      <t>ジコ</t>
    </rPh>
    <rPh sb="30" eb="32">
      <t>ボウシ</t>
    </rPh>
    <rPh sb="33" eb="34">
      <t>ツト</t>
    </rPh>
    <phoneticPr fontId="1"/>
  </si>
  <si>
    <t>C</t>
  </si>
  <si>
    <t>児童福祉法等関係法令、兵庫県からの通知,、事業計画に則った運営に努めました。児童発達支援では、保育・リハビリ・医療の職員が連携しチームアプローチにより園児への支援を実施しました。保護者に対しても、日常的な相談、面談、研修会、心理・医療相談などを通しての支援を実施しました。保育所等訪問支援は件数が前年度より減少したものの地域の小学校・保育所等との連携を図ることができました。相談支援では、計画相談の他、困難事例・虐待事例に対応し福祉・教育・医療機関との連携を図りながらの支援が実施できました。</t>
    <rPh sb="0" eb="2">
      <t>ジドウ</t>
    </rPh>
    <rPh sb="2" eb="5">
      <t>フクシホウ</t>
    </rPh>
    <rPh sb="5" eb="6">
      <t>トウ</t>
    </rPh>
    <rPh sb="6" eb="8">
      <t>カンケイ</t>
    </rPh>
    <rPh sb="8" eb="10">
      <t>ホウレイ</t>
    </rPh>
    <rPh sb="11" eb="14">
      <t>ヒョウゴケン</t>
    </rPh>
    <rPh sb="17" eb="19">
      <t>ツウチ</t>
    </rPh>
    <rPh sb="21" eb="23">
      <t>ジギョウ</t>
    </rPh>
    <rPh sb="23" eb="25">
      <t>ケイカク</t>
    </rPh>
    <rPh sb="26" eb="27">
      <t>ノット</t>
    </rPh>
    <rPh sb="29" eb="31">
      <t>ウンエイ</t>
    </rPh>
    <rPh sb="32" eb="33">
      <t>ツト</t>
    </rPh>
    <rPh sb="38" eb="40">
      <t>ジドウ</t>
    </rPh>
    <rPh sb="40" eb="42">
      <t>ハッタツ</t>
    </rPh>
    <rPh sb="42" eb="44">
      <t>シエン</t>
    </rPh>
    <phoneticPr fontId="1"/>
  </si>
  <si>
    <t>保健センター・医療機関との連携は、園の効果的なＰＲになっています。川西市社会福祉協議会のホームページ・近畿肢体不自由児療育施設連絡会議（近肢連）のホームページへの掲載やパンフレットの設置・配布、広報誌の活用、川西市の福祉ガイドブック・すくすくガイドブックへの掲載により周知を図っています。それらをご覧になってのお問い合わせもいただいています。</t>
    <rPh sb="149" eb="150">
      <t>ラン</t>
    </rPh>
    <phoneticPr fontId="1"/>
  </si>
  <si>
    <t>相談支援では、障がい児の新規利用者が右肩上がりに上昇し、令和２年３月末現在計画相談利用者が、９１３名となりました。障がい児に対応できる相談支援事業所が、当園の他民間の１箇所に限定されており、新規利用者への対応を滞らさないよう、障害福祉課とも調整し、モニタリング時期を調整しました。</t>
    <rPh sb="0" eb="2">
      <t>ソウダン</t>
    </rPh>
    <rPh sb="2" eb="4">
      <t>シエン</t>
    </rPh>
    <rPh sb="7" eb="8">
      <t>ショウ</t>
    </rPh>
    <rPh sb="10" eb="11">
      <t>ジ</t>
    </rPh>
    <rPh sb="12" eb="14">
      <t>シンキ</t>
    </rPh>
    <rPh sb="14" eb="17">
      <t>リヨウシャ</t>
    </rPh>
    <rPh sb="18" eb="20">
      <t>ミギカタ</t>
    </rPh>
    <rPh sb="20" eb="21">
      <t>ア</t>
    </rPh>
    <rPh sb="24" eb="26">
      <t>ジョウショウ</t>
    </rPh>
    <rPh sb="28" eb="30">
      <t>レイワ</t>
    </rPh>
    <rPh sb="31" eb="32">
      <t>ネン</t>
    </rPh>
    <rPh sb="33" eb="34">
      <t>ガツ</t>
    </rPh>
    <rPh sb="34" eb="35">
      <t>マツ</t>
    </rPh>
    <rPh sb="35" eb="37">
      <t>ゲンザイ</t>
    </rPh>
    <rPh sb="37" eb="39">
      <t>ケイカク</t>
    </rPh>
    <rPh sb="39" eb="41">
      <t>ソウダン</t>
    </rPh>
    <rPh sb="41" eb="44">
      <t>リヨウシャ</t>
    </rPh>
    <rPh sb="49" eb="50">
      <t>メイ</t>
    </rPh>
    <rPh sb="57" eb="58">
      <t>ショウ</t>
    </rPh>
    <rPh sb="60" eb="61">
      <t>ジ</t>
    </rPh>
    <rPh sb="62" eb="64">
      <t>タイオウ</t>
    </rPh>
    <rPh sb="67" eb="69">
      <t>ソウダン</t>
    </rPh>
    <rPh sb="69" eb="71">
      <t>シエン</t>
    </rPh>
    <rPh sb="71" eb="74">
      <t>ジギョウショ</t>
    </rPh>
    <rPh sb="76" eb="78">
      <t>トウエン</t>
    </rPh>
    <rPh sb="79" eb="80">
      <t>ホカ</t>
    </rPh>
    <rPh sb="80" eb="82">
      <t>ミンカン</t>
    </rPh>
    <rPh sb="84" eb="86">
      <t>カショ</t>
    </rPh>
    <rPh sb="87" eb="89">
      <t>ゲンテイ</t>
    </rPh>
    <rPh sb="95" eb="97">
      <t>シンキ</t>
    </rPh>
    <rPh sb="97" eb="100">
      <t>リヨウシャ</t>
    </rPh>
    <rPh sb="102" eb="104">
      <t>タイオウ</t>
    </rPh>
    <rPh sb="105" eb="106">
      <t>トドコオ</t>
    </rPh>
    <rPh sb="113" eb="115">
      <t>ショウガイ</t>
    </rPh>
    <rPh sb="115" eb="117">
      <t>フクシ</t>
    </rPh>
    <rPh sb="117" eb="118">
      <t>カ</t>
    </rPh>
    <rPh sb="120" eb="122">
      <t>チョウセイ</t>
    </rPh>
    <rPh sb="130" eb="132">
      <t>ジキ</t>
    </rPh>
    <rPh sb="133" eb="135">
      <t>チョウセイ</t>
    </rPh>
    <phoneticPr fontId="1"/>
  </si>
  <si>
    <t>モニタリング時期を調整する事で、新規利用者をお待たせすることなく対応する事ができました。次年度、川西さくら園　相談支援の定数の見直しも実施できることとなり体制の強化を図りたいと考えています。</t>
    <rPh sb="6" eb="8">
      <t>ジキ</t>
    </rPh>
    <rPh sb="9" eb="11">
      <t>チョウセイ</t>
    </rPh>
    <rPh sb="13" eb="14">
      <t>コト</t>
    </rPh>
    <rPh sb="16" eb="18">
      <t>シンキ</t>
    </rPh>
    <rPh sb="18" eb="21">
      <t>リヨウシャ</t>
    </rPh>
    <rPh sb="23" eb="24">
      <t>マ</t>
    </rPh>
    <rPh sb="32" eb="34">
      <t>タイオウ</t>
    </rPh>
    <rPh sb="36" eb="37">
      <t>コト</t>
    </rPh>
    <rPh sb="44" eb="47">
      <t>ジネンド</t>
    </rPh>
    <rPh sb="48" eb="50">
      <t>カワニシ</t>
    </rPh>
    <rPh sb="53" eb="54">
      <t>エン</t>
    </rPh>
    <rPh sb="55" eb="57">
      <t>ソウダン</t>
    </rPh>
    <rPh sb="57" eb="59">
      <t>シエン</t>
    </rPh>
    <rPh sb="60" eb="62">
      <t>テイスウ</t>
    </rPh>
    <rPh sb="63" eb="65">
      <t>ミナオ</t>
    </rPh>
    <rPh sb="67" eb="69">
      <t>ジッシ</t>
    </rPh>
    <rPh sb="77" eb="79">
      <t>タイセイ</t>
    </rPh>
    <rPh sb="80" eb="82">
      <t>キョウカ</t>
    </rPh>
    <rPh sb="83" eb="84">
      <t>ハカ</t>
    </rPh>
    <rPh sb="88" eb="89">
      <t>カンガ</t>
    </rPh>
    <phoneticPr fontId="1"/>
  </si>
  <si>
    <t>児童発達支援については、保育・リハビリ・医療の職員が連携して園児の療育にあたりました。季節行事・クラス行事・給食バイキング・地域の同年齢児との保育所交流・幼稚園交流などを実施しました。保護者に対しても、個別面談・心理相談・発達相談・保護者研修会等を実施しました。保育所等訪問支援では、保育所等に向け、対象児がすごしやすい環境作りの提案を行いました。また、相談支援では計画相談の他、センター機能としての一般相談・困難事例・虐待事例への対応を行いました。</t>
    <rPh sb="0" eb="2">
      <t>ジドウ</t>
    </rPh>
    <rPh sb="2" eb="4">
      <t>ハッタツ</t>
    </rPh>
    <rPh sb="4" eb="6">
      <t>シエン</t>
    </rPh>
    <rPh sb="12" eb="14">
      <t>ホイク</t>
    </rPh>
    <rPh sb="20" eb="22">
      <t>イリョウ</t>
    </rPh>
    <rPh sb="23" eb="25">
      <t>ショクイン</t>
    </rPh>
    <rPh sb="26" eb="28">
      <t>レンケイ</t>
    </rPh>
    <rPh sb="30" eb="32">
      <t>エンジ</t>
    </rPh>
    <rPh sb="33" eb="35">
      <t>リョウイク</t>
    </rPh>
    <rPh sb="43" eb="45">
      <t>キセツ</t>
    </rPh>
    <rPh sb="45" eb="47">
      <t>ギョウジ</t>
    </rPh>
    <rPh sb="51" eb="53">
      <t>ギョウジ</t>
    </rPh>
    <rPh sb="54" eb="56">
      <t>キュウショク</t>
    </rPh>
    <rPh sb="62" eb="64">
      <t>チイキ</t>
    </rPh>
    <phoneticPr fontId="1"/>
  </si>
  <si>
    <t>児童発達支援では、顕著に低年齢化が進み、クラスを２クラスに増やしましたが、延べ利用者数を思うように増やすことができなくなりました。</t>
    <rPh sb="0" eb="2">
      <t>ジドウ</t>
    </rPh>
    <rPh sb="2" eb="4">
      <t>ハッタツ</t>
    </rPh>
    <rPh sb="4" eb="6">
      <t>シエン</t>
    </rPh>
    <rPh sb="9" eb="11">
      <t>ケンチョ</t>
    </rPh>
    <rPh sb="12" eb="16">
      <t>テイネンレイカ</t>
    </rPh>
    <rPh sb="17" eb="18">
      <t>スス</t>
    </rPh>
    <rPh sb="29" eb="30">
      <t>フ</t>
    </rPh>
    <rPh sb="37" eb="38">
      <t>ノ</t>
    </rPh>
    <rPh sb="39" eb="42">
      <t>リヨウシャ</t>
    </rPh>
    <rPh sb="42" eb="43">
      <t>スウ</t>
    </rPh>
    <rPh sb="44" eb="45">
      <t>オモ</t>
    </rPh>
    <rPh sb="49" eb="50">
      <t>フ</t>
    </rPh>
    <phoneticPr fontId="1"/>
  </si>
  <si>
    <t>低年齢児のクラスで、利用率が増加するよう、クラス編成を工夫します。</t>
    <rPh sb="0" eb="4">
      <t>テイネンレイジ</t>
    </rPh>
    <rPh sb="10" eb="13">
      <t>リヨウリツ</t>
    </rPh>
    <rPh sb="14" eb="16">
      <t>ゾウカ</t>
    </rPh>
    <rPh sb="24" eb="26">
      <t>ヘンセイ</t>
    </rPh>
    <rPh sb="27" eb="29">
      <t>クフウ</t>
    </rPh>
    <phoneticPr fontId="1"/>
  </si>
  <si>
    <t>設備・備品の更新にあたっては、優先順位をつけ計画的な実施を行います。</t>
    <rPh sb="0" eb="2">
      <t>セツビ</t>
    </rPh>
    <rPh sb="3" eb="5">
      <t>ビヒン</t>
    </rPh>
    <rPh sb="6" eb="8">
      <t>コウシン</t>
    </rPh>
    <rPh sb="15" eb="17">
      <t>ユウセン</t>
    </rPh>
    <rPh sb="17" eb="19">
      <t>ジュンイ</t>
    </rPh>
    <rPh sb="22" eb="25">
      <t>ケイカクテキ</t>
    </rPh>
    <rPh sb="26" eb="28">
      <t>ジッシ</t>
    </rPh>
    <rPh sb="29" eb="30">
      <t>オコナ</t>
    </rPh>
    <phoneticPr fontId="1"/>
  </si>
  <si>
    <t>本年度よりレスパイトや事情単独受け入れのほか、年中・年長児については、週２日の単独登園日を設定しました。保護者負担の軽減が図れるとともに、園児の友達との関係、職員との関係にも変化があり、自立度が高まるという効果がありました。</t>
    <rPh sb="0" eb="3">
      <t>ホンネンド</t>
    </rPh>
    <rPh sb="11" eb="13">
      <t>ジジョウ</t>
    </rPh>
    <rPh sb="13" eb="15">
      <t>タンドク</t>
    </rPh>
    <rPh sb="15" eb="16">
      <t>ウ</t>
    </rPh>
    <rPh sb="17" eb="18">
      <t>イ</t>
    </rPh>
    <rPh sb="23" eb="25">
      <t>ネンチュウ</t>
    </rPh>
    <rPh sb="26" eb="29">
      <t>ネンチョウジ</t>
    </rPh>
    <rPh sb="35" eb="36">
      <t>シュウ</t>
    </rPh>
    <rPh sb="37" eb="38">
      <t>ニチ</t>
    </rPh>
    <rPh sb="39" eb="41">
      <t>タンドク</t>
    </rPh>
    <rPh sb="41" eb="43">
      <t>トウエン</t>
    </rPh>
    <rPh sb="43" eb="44">
      <t>ビ</t>
    </rPh>
    <rPh sb="45" eb="47">
      <t>セッテイ</t>
    </rPh>
    <rPh sb="52" eb="55">
      <t>ホゴシャ</t>
    </rPh>
    <rPh sb="55" eb="57">
      <t>フタン</t>
    </rPh>
    <rPh sb="58" eb="60">
      <t>ケイゲン</t>
    </rPh>
    <rPh sb="61" eb="62">
      <t>ハカ</t>
    </rPh>
    <rPh sb="69" eb="71">
      <t>エンジ</t>
    </rPh>
    <rPh sb="72" eb="74">
      <t>トモダチ</t>
    </rPh>
    <rPh sb="76" eb="78">
      <t>カンケイ</t>
    </rPh>
    <rPh sb="79" eb="81">
      <t>ショクイン</t>
    </rPh>
    <rPh sb="83" eb="85">
      <t>カンケイ</t>
    </rPh>
    <rPh sb="87" eb="89">
      <t>ヘンカ</t>
    </rPh>
    <rPh sb="93" eb="96">
      <t>ジリツド</t>
    </rPh>
    <rPh sb="97" eb="98">
      <t>タカ</t>
    </rPh>
    <rPh sb="103" eb="105">
      <t>コウカ</t>
    </rPh>
    <phoneticPr fontId="1"/>
  </si>
  <si>
    <t>業者への発注や業務委託については、複数業者より相見積もりを取り、経費を最小限に抑えました。</t>
    <rPh sb="0" eb="2">
      <t>ギョウシャ</t>
    </rPh>
    <rPh sb="4" eb="6">
      <t>ハッチュウ</t>
    </rPh>
    <rPh sb="7" eb="9">
      <t>ギョウム</t>
    </rPh>
    <rPh sb="9" eb="11">
      <t>イタク</t>
    </rPh>
    <rPh sb="17" eb="19">
      <t>フクスウ</t>
    </rPh>
    <rPh sb="19" eb="21">
      <t>ギョウシャ</t>
    </rPh>
    <rPh sb="23" eb="26">
      <t>アイミツ</t>
    </rPh>
    <rPh sb="29" eb="30">
      <t>ト</t>
    </rPh>
    <rPh sb="32" eb="34">
      <t>ケイヒ</t>
    </rPh>
    <rPh sb="35" eb="38">
      <t>サイショウゲン</t>
    </rPh>
    <rPh sb="39" eb="40">
      <t>オサ</t>
    </rPh>
    <phoneticPr fontId="1"/>
  </si>
  <si>
    <t>経年劣化に伴い、設備・備品の更新が必要になっています。</t>
    <rPh sb="0" eb="2">
      <t>ケイネン</t>
    </rPh>
    <rPh sb="2" eb="4">
      <t>レッカ</t>
    </rPh>
    <rPh sb="5" eb="6">
      <t>トモナ</t>
    </rPh>
    <rPh sb="8" eb="10">
      <t>セツビ</t>
    </rPh>
    <rPh sb="11" eb="13">
      <t>ビヒン</t>
    </rPh>
    <rPh sb="14" eb="16">
      <t>コウシン</t>
    </rPh>
    <rPh sb="17" eb="19">
      <t>ヒツヨウ</t>
    </rPh>
    <phoneticPr fontId="1"/>
  </si>
  <si>
    <t>一定期間、未収金が発生していましたが、お電話や訪問を通して回収を行いました。その他は、適切な運用を行えました。</t>
    <rPh sb="0" eb="2">
      <t>イッテイ</t>
    </rPh>
    <rPh sb="2" eb="4">
      <t>キカン</t>
    </rPh>
    <rPh sb="5" eb="8">
      <t>ミシュウキン</t>
    </rPh>
    <rPh sb="9" eb="11">
      <t>ハッセイ</t>
    </rPh>
    <rPh sb="20" eb="22">
      <t>デンワ</t>
    </rPh>
    <rPh sb="23" eb="25">
      <t>ホウモン</t>
    </rPh>
    <rPh sb="26" eb="27">
      <t>トオ</t>
    </rPh>
    <rPh sb="29" eb="31">
      <t>カイシュウ</t>
    </rPh>
    <rPh sb="32" eb="33">
      <t>オコナ</t>
    </rPh>
    <rPh sb="40" eb="41">
      <t>タ</t>
    </rPh>
    <rPh sb="43" eb="45">
      <t>テキセツ</t>
    </rPh>
    <rPh sb="46" eb="48">
      <t>ウンヨウ</t>
    </rPh>
    <rPh sb="49" eb="50">
      <t>オコナ</t>
    </rPh>
    <phoneticPr fontId="1"/>
  </si>
  <si>
    <t>児童発達支援の延べ人数を増やすためには、出席率も加味して登録人数を増やしていく必要がありますが、兵庫県の通知により、定員が厳守となったため、以前のように幅を広くもたせることができなくなりました。</t>
    <rPh sb="0" eb="2">
      <t>ジドウ</t>
    </rPh>
    <rPh sb="2" eb="4">
      <t>ハッタツ</t>
    </rPh>
    <rPh sb="4" eb="6">
      <t>シエン</t>
    </rPh>
    <rPh sb="7" eb="8">
      <t>ノ</t>
    </rPh>
    <rPh sb="9" eb="11">
      <t>ニンズウ</t>
    </rPh>
    <rPh sb="12" eb="13">
      <t>フ</t>
    </rPh>
    <rPh sb="20" eb="23">
      <t>シュッセキリツ</t>
    </rPh>
    <rPh sb="24" eb="26">
      <t>カミ</t>
    </rPh>
    <rPh sb="28" eb="30">
      <t>トウロク</t>
    </rPh>
    <rPh sb="30" eb="32">
      <t>ニンズウ</t>
    </rPh>
    <rPh sb="33" eb="34">
      <t>フ</t>
    </rPh>
    <rPh sb="39" eb="41">
      <t>ヒツヨウ</t>
    </rPh>
    <rPh sb="48" eb="51">
      <t>ヒョウゴケン</t>
    </rPh>
    <rPh sb="52" eb="54">
      <t>ツウチ</t>
    </rPh>
    <rPh sb="58" eb="60">
      <t>テイイン</t>
    </rPh>
    <rPh sb="61" eb="63">
      <t>ゲンシュ</t>
    </rPh>
    <rPh sb="70" eb="72">
      <t>イゼン</t>
    </rPh>
    <rPh sb="76" eb="77">
      <t>ハバ</t>
    </rPh>
    <rPh sb="78" eb="79">
      <t>ヒロ</t>
    </rPh>
    <phoneticPr fontId="1"/>
  </si>
  <si>
    <t>児童発達支援では、出席率の向上を図れるよう、クラス編成を工夫します。また、保育所等訪問支援など地域支援にも力を入れ収入の増加を目指します。</t>
    <rPh sb="0" eb="2">
      <t>ジドウ</t>
    </rPh>
    <rPh sb="2" eb="4">
      <t>ハッタツ</t>
    </rPh>
    <rPh sb="4" eb="6">
      <t>シエン</t>
    </rPh>
    <rPh sb="9" eb="12">
      <t>シュッセキリツ</t>
    </rPh>
    <rPh sb="13" eb="15">
      <t>コウジョウ</t>
    </rPh>
    <rPh sb="16" eb="17">
      <t>ハカ</t>
    </rPh>
    <rPh sb="25" eb="27">
      <t>ヘンセイ</t>
    </rPh>
    <rPh sb="28" eb="30">
      <t>クフウ</t>
    </rPh>
    <rPh sb="37" eb="40">
      <t>ホイクショ</t>
    </rPh>
    <rPh sb="40" eb="41">
      <t>トウ</t>
    </rPh>
    <rPh sb="41" eb="43">
      <t>ホウモン</t>
    </rPh>
    <rPh sb="43" eb="45">
      <t>シエン</t>
    </rPh>
    <rPh sb="47" eb="49">
      <t>チイキ</t>
    </rPh>
    <rPh sb="49" eb="51">
      <t>シエン</t>
    </rPh>
    <rPh sb="53" eb="54">
      <t>チカラ</t>
    </rPh>
    <rPh sb="55" eb="56">
      <t>イ</t>
    </rPh>
    <rPh sb="57" eb="59">
      <t>シュウニュウ</t>
    </rPh>
    <rPh sb="60" eb="62">
      <t>ゾウカ</t>
    </rPh>
    <rPh sb="63" eb="65">
      <t>メザ</t>
    </rPh>
    <phoneticPr fontId="1"/>
  </si>
  <si>
    <t>非該当</t>
    <rPh sb="0" eb="3">
      <t>ヒガイトウ</t>
    </rPh>
    <phoneticPr fontId="1"/>
  </si>
  <si>
    <t>防犯については、玄関門扉の改修を行い、入り口を施錠し、モニターで確認後、解錠するシステムに改めました。本年は、川西警察にご協力いただき防犯研修も実施しました。防災については、火災・水防・地震を想定した訓練を実施しました。防災ずきんやヘルメットの設置、備蓄食品の購入、発電機の設置も行いました。</t>
    <rPh sb="0" eb="2">
      <t>ボウハン</t>
    </rPh>
    <rPh sb="8" eb="10">
      <t>ゲンカン</t>
    </rPh>
    <rPh sb="10" eb="12">
      <t>モンピ</t>
    </rPh>
    <rPh sb="13" eb="15">
      <t>カイシュウ</t>
    </rPh>
    <rPh sb="16" eb="17">
      <t>オコナ</t>
    </rPh>
    <rPh sb="19" eb="20">
      <t>イ</t>
    </rPh>
    <rPh sb="21" eb="22">
      <t>グチ</t>
    </rPh>
    <rPh sb="23" eb="25">
      <t>セジョウ</t>
    </rPh>
    <rPh sb="32" eb="34">
      <t>カクニン</t>
    </rPh>
    <rPh sb="34" eb="35">
      <t>ゴ</t>
    </rPh>
    <rPh sb="36" eb="38">
      <t>カイジョウ</t>
    </rPh>
    <rPh sb="45" eb="46">
      <t>アラタ</t>
    </rPh>
    <rPh sb="51" eb="53">
      <t>ホンネン</t>
    </rPh>
    <rPh sb="55" eb="57">
      <t>カワニシ</t>
    </rPh>
    <rPh sb="57" eb="59">
      <t>ケイサツ</t>
    </rPh>
    <rPh sb="61" eb="63">
      <t>キョウリョク</t>
    </rPh>
    <rPh sb="67" eb="69">
      <t>ボウハン</t>
    </rPh>
    <rPh sb="69" eb="71">
      <t>ケンシュウ</t>
    </rPh>
    <rPh sb="72" eb="74">
      <t>ジッシ</t>
    </rPh>
    <rPh sb="79" eb="81">
      <t>ボウサイ</t>
    </rPh>
    <rPh sb="87" eb="89">
      <t>カサイ</t>
    </rPh>
    <rPh sb="90" eb="92">
      <t>スイボウ</t>
    </rPh>
    <rPh sb="93" eb="95">
      <t>ジシン</t>
    </rPh>
    <rPh sb="96" eb="98">
      <t>ソウテイ</t>
    </rPh>
    <rPh sb="100" eb="102">
      <t>クンレン</t>
    </rPh>
    <rPh sb="103" eb="105">
      <t>ジッシ</t>
    </rPh>
    <rPh sb="110" eb="112">
      <t>ボウサイ</t>
    </rPh>
    <rPh sb="122" eb="124">
      <t>セッチ</t>
    </rPh>
    <rPh sb="125" eb="127">
      <t>ビチク</t>
    </rPh>
    <rPh sb="127" eb="129">
      <t>ショクヒン</t>
    </rPh>
    <rPh sb="130" eb="132">
      <t>コウニュウ</t>
    </rPh>
    <rPh sb="133" eb="136">
      <t>ハツデンキ</t>
    </rPh>
    <rPh sb="137" eb="139">
      <t>セッチ</t>
    </rPh>
    <rPh sb="140" eb="141">
      <t>オコナ</t>
    </rPh>
    <phoneticPr fontId="1"/>
  </si>
  <si>
    <t>アンケート集計し、利用者のニーズ・満足度を把握しました。サービスの改善や工夫が必要な部分については改善を図りました。結果については、保護者にご報告しました。</t>
    <rPh sb="5" eb="7">
      <t>シュウケイ</t>
    </rPh>
    <rPh sb="9" eb="12">
      <t>リヨウシャ</t>
    </rPh>
    <rPh sb="17" eb="20">
      <t>マンゾクド</t>
    </rPh>
    <rPh sb="21" eb="23">
      <t>ハアク</t>
    </rPh>
    <rPh sb="33" eb="35">
      <t>カイゼン</t>
    </rPh>
    <rPh sb="36" eb="38">
      <t>クフウ</t>
    </rPh>
    <rPh sb="39" eb="41">
      <t>ヒツヨウ</t>
    </rPh>
    <rPh sb="42" eb="44">
      <t>ブブン</t>
    </rPh>
    <rPh sb="49" eb="51">
      <t>カイゼン</t>
    </rPh>
    <rPh sb="52" eb="53">
      <t>ハカ</t>
    </rPh>
    <rPh sb="58" eb="60">
      <t>ケッカ</t>
    </rPh>
    <rPh sb="66" eb="69">
      <t>ホゴシャ</t>
    </rPh>
    <rPh sb="71" eb="73">
      <t>ホウコク</t>
    </rPh>
    <phoneticPr fontId="1"/>
  </si>
  <si>
    <t>11月にサービス自己評価にかかる保護者評価を実施させていただきました。また、１２月には、園独自のアンケート調査も実施しました。</t>
    <rPh sb="2" eb="3">
      <t>ガツ</t>
    </rPh>
    <rPh sb="8" eb="10">
      <t>ジコ</t>
    </rPh>
    <rPh sb="10" eb="12">
      <t>ヒョウカ</t>
    </rPh>
    <rPh sb="16" eb="19">
      <t>ホゴシャ</t>
    </rPh>
    <rPh sb="19" eb="21">
      <t>ヒョウカ</t>
    </rPh>
    <rPh sb="22" eb="24">
      <t>ジッシ</t>
    </rPh>
    <rPh sb="40" eb="41">
      <t>ガツ</t>
    </rPh>
    <rPh sb="44" eb="45">
      <t>エン</t>
    </rPh>
    <rPh sb="45" eb="47">
      <t>ドクジ</t>
    </rPh>
    <rPh sb="53" eb="55">
      <t>チョウサ</t>
    </rPh>
    <rPh sb="56" eb="58">
      <t>ジッシ</t>
    </rPh>
    <phoneticPr fontId="1"/>
  </si>
  <si>
    <t>苦情解決責任者・苦情受付窓口を設置し、重要事項説明書等で周知を図りました。また、保護者控え室に「ご意見箱」を設置しご意見が集まるよう配慮しました。行事や研修会の終了後にも、アンケートを実施し感想を伺いました。</t>
    <rPh sb="0" eb="2">
      <t>クジョウ</t>
    </rPh>
    <rPh sb="2" eb="4">
      <t>カイケツ</t>
    </rPh>
    <rPh sb="4" eb="7">
      <t>セキニンシャ</t>
    </rPh>
    <rPh sb="8" eb="10">
      <t>クジョウ</t>
    </rPh>
    <rPh sb="10" eb="12">
      <t>ウケツケ</t>
    </rPh>
    <rPh sb="12" eb="14">
      <t>マドグチ</t>
    </rPh>
    <rPh sb="15" eb="17">
      <t>セッチ</t>
    </rPh>
    <rPh sb="19" eb="21">
      <t>ジュウヨウ</t>
    </rPh>
    <rPh sb="21" eb="23">
      <t>ジコウ</t>
    </rPh>
    <rPh sb="23" eb="26">
      <t>セツメイショ</t>
    </rPh>
    <rPh sb="26" eb="27">
      <t>トウ</t>
    </rPh>
    <rPh sb="28" eb="30">
      <t>シュウチ</t>
    </rPh>
    <rPh sb="31" eb="32">
      <t>ハカ</t>
    </rPh>
    <rPh sb="40" eb="43">
      <t>ホゴシャ</t>
    </rPh>
    <rPh sb="43" eb="44">
      <t>ヒカ</t>
    </rPh>
    <rPh sb="45" eb="46">
      <t>シツ</t>
    </rPh>
    <rPh sb="49" eb="52">
      <t>イケンバコ</t>
    </rPh>
    <rPh sb="54" eb="56">
      <t>セッチ</t>
    </rPh>
    <rPh sb="58" eb="60">
      <t>イケン</t>
    </rPh>
    <rPh sb="61" eb="62">
      <t>アツ</t>
    </rPh>
    <rPh sb="66" eb="68">
      <t>ハイリョ</t>
    </rPh>
    <rPh sb="80" eb="82">
      <t>シュウリョウ</t>
    </rPh>
    <phoneticPr fontId="1"/>
  </si>
  <si>
    <t>昨年度のアンケートでは、作業療法の訓練回数が少ない、派遣の看護師では相談ができないとのご意見をいただいていましたが、本年度作業療法士・看護師を雇用することができました。専門職の雇用を定着させることが課題です。</t>
    <rPh sb="0" eb="3">
      <t>サクネンド</t>
    </rPh>
    <rPh sb="12" eb="14">
      <t>サギョウ</t>
    </rPh>
    <rPh sb="14" eb="16">
      <t>リョウホウ</t>
    </rPh>
    <rPh sb="17" eb="19">
      <t>クンレン</t>
    </rPh>
    <rPh sb="19" eb="21">
      <t>カイスウ</t>
    </rPh>
    <rPh sb="22" eb="23">
      <t>スク</t>
    </rPh>
    <rPh sb="26" eb="28">
      <t>ハケン</t>
    </rPh>
    <rPh sb="29" eb="32">
      <t>カンゴシ</t>
    </rPh>
    <rPh sb="34" eb="36">
      <t>ソウダン</t>
    </rPh>
    <rPh sb="44" eb="46">
      <t>イケン</t>
    </rPh>
    <rPh sb="58" eb="61">
      <t>ホンネンド</t>
    </rPh>
    <rPh sb="61" eb="63">
      <t>サギョウ</t>
    </rPh>
    <rPh sb="63" eb="66">
      <t>リョウホウシ</t>
    </rPh>
    <rPh sb="67" eb="70">
      <t>カンゴシ</t>
    </rPh>
    <rPh sb="71" eb="73">
      <t>コヨウ</t>
    </rPh>
    <rPh sb="84" eb="87">
      <t>センモンショク</t>
    </rPh>
    <rPh sb="88" eb="90">
      <t>コヨウ</t>
    </rPh>
    <rPh sb="91" eb="93">
      <t>テイチャク</t>
    </rPh>
    <rPh sb="99" eb="101">
      <t>カダイ</t>
    </rPh>
    <phoneticPr fontId="1"/>
  </si>
  <si>
    <t>照明や空調については、休憩時等使用しない場合に職員がこまめにスイッチを切り節電を図りました。また、照明・空調については、事務所での一括管理も可能で、効率的に運用しました。ただし、経年劣化に伴い、設備・備品の修繕・更新が必要になっています。</t>
    <rPh sb="0" eb="2">
      <t>ショウメイ</t>
    </rPh>
    <rPh sb="3" eb="5">
      <t>クウチョウ</t>
    </rPh>
    <rPh sb="11" eb="13">
      <t>キュウケイ</t>
    </rPh>
    <rPh sb="13" eb="14">
      <t>ジ</t>
    </rPh>
    <rPh sb="14" eb="15">
      <t>トウ</t>
    </rPh>
    <rPh sb="15" eb="17">
      <t>シヨウ</t>
    </rPh>
    <rPh sb="20" eb="22">
      <t>バアイ</t>
    </rPh>
    <rPh sb="23" eb="25">
      <t>ショクイン</t>
    </rPh>
    <rPh sb="35" eb="36">
      <t>キ</t>
    </rPh>
    <rPh sb="37" eb="39">
      <t>セツデン</t>
    </rPh>
    <rPh sb="40" eb="41">
      <t>ハカ</t>
    </rPh>
    <rPh sb="49" eb="51">
      <t>ショウメイ</t>
    </rPh>
    <rPh sb="52" eb="54">
      <t>クウチョウ</t>
    </rPh>
    <rPh sb="60" eb="63">
      <t>ジムショ</t>
    </rPh>
    <rPh sb="65" eb="67">
      <t>イッカツ</t>
    </rPh>
    <rPh sb="67" eb="69">
      <t>カンリ</t>
    </rPh>
    <rPh sb="70" eb="72">
      <t>カノウ</t>
    </rPh>
    <rPh sb="74" eb="77">
      <t>コウリツテキ</t>
    </rPh>
    <rPh sb="78" eb="80">
      <t>ウンヨウ</t>
    </rPh>
    <rPh sb="89" eb="91">
      <t>ケイネン</t>
    </rPh>
    <rPh sb="91" eb="93">
      <t>レッカ</t>
    </rPh>
    <rPh sb="94" eb="95">
      <t>トモナ</t>
    </rPh>
    <rPh sb="97" eb="99">
      <t>セツビ</t>
    </rPh>
    <rPh sb="100" eb="102">
      <t>ビヒン</t>
    </rPh>
    <rPh sb="103" eb="105">
      <t>シュウゼン</t>
    </rPh>
    <rPh sb="106" eb="108">
      <t>コウシン</t>
    </rPh>
    <rPh sb="109" eb="111">
      <t>ヒツヨウ</t>
    </rPh>
    <phoneticPr fontId="1"/>
  </si>
  <si>
    <t>１・２歳児のご利用が著しく増加し、バランス良くクラス編成ができなかったこと、兵庫県の利用定数厳守の通知により登録人数を増やせなかった事により、延べ利用者数が減少し減益となりました。また、相談支援のモニタリング期間の見直しによっても減収となっています。</t>
    <rPh sb="3" eb="5">
      <t>サイジ</t>
    </rPh>
    <rPh sb="7" eb="9">
      <t>リヨウ</t>
    </rPh>
    <rPh sb="10" eb="11">
      <t>イチジル</t>
    </rPh>
    <rPh sb="13" eb="15">
      <t>ゾウカ</t>
    </rPh>
    <rPh sb="21" eb="22">
      <t>ヨ</t>
    </rPh>
    <rPh sb="26" eb="28">
      <t>ヘンセイ</t>
    </rPh>
    <rPh sb="38" eb="41">
      <t>ヒョウゴケン</t>
    </rPh>
    <rPh sb="42" eb="44">
      <t>リヨウ</t>
    </rPh>
    <rPh sb="44" eb="46">
      <t>テイスウ</t>
    </rPh>
    <rPh sb="46" eb="48">
      <t>ゲンシュ</t>
    </rPh>
    <rPh sb="49" eb="51">
      <t>ツウチ</t>
    </rPh>
    <rPh sb="54" eb="56">
      <t>トウロク</t>
    </rPh>
    <rPh sb="56" eb="58">
      <t>ニンズウ</t>
    </rPh>
    <rPh sb="59" eb="60">
      <t>フ</t>
    </rPh>
    <rPh sb="66" eb="67">
      <t>コト</t>
    </rPh>
    <rPh sb="71" eb="72">
      <t>ノ</t>
    </rPh>
    <rPh sb="73" eb="76">
      <t>リヨウシャ</t>
    </rPh>
    <rPh sb="76" eb="77">
      <t>スウ</t>
    </rPh>
    <rPh sb="78" eb="80">
      <t>ゲンショウ</t>
    </rPh>
    <rPh sb="81" eb="83">
      <t>ゲンエキ</t>
    </rPh>
    <rPh sb="93" eb="95">
      <t>ソウダン</t>
    </rPh>
    <rPh sb="95" eb="97">
      <t>シエン</t>
    </rPh>
    <rPh sb="104" eb="106">
      <t>キカン</t>
    </rPh>
    <rPh sb="107" eb="109">
      <t>ミナオ</t>
    </rPh>
    <rPh sb="115" eb="117">
      <t>ゲンシュウ</t>
    </rPh>
    <phoneticPr fontId="1"/>
  </si>
  <si>
    <t>年度当初に個別年間研修計画を作成し、各職員が年間少なくとも１回は外部研修に参加できるよう配慮しました。また、防犯や救急救命、虐待について、外部から講師をお招きして内部研修会を実施しました。</t>
    <rPh sb="0" eb="2">
      <t>ネンド</t>
    </rPh>
    <rPh sb="2" eb="4">
      <t>トウショ</t>
    </rPh>
    <rPh sb="5" eb="7">
      <t>コベツ</t>
    </rPh>
    <rPh sb="7" eb="9">
      <t>ネンカン</t>
    </rPh>
    <rPh sb="9" eb="11">
      <t>ケンシュウ</t>
    </rPh>
    <rPh sb="11" eb="13">
      <t>ケイカク</t>
    </rPh>
    <rPh sb="14" eb="16">
      <t>サクセイ</t>
    </rPh>
    <rPh sb="18" eb="19">
      <t>カク</t>
    </rPh>
    <rPh sb="19" eb="21">
      <t>ショクイン</t>
    </rPh>
    <rPh sb="22" eb="24">
      <t>ネンカン</t>
    </rPh>
    <rPh sb="24" eb="25">
      <t>スク</t>
    </rPh>
    <rPh sb="30" eb="31">
      <t>カイ</t>
    </rPh>
    <rPh sb="32" eb="34">
      <t>ガイブ</t>
    </rPh>
    <rPh sb="34" eb="36">
      <t>ケンシュウ</t>
    </rPh>
    <rPh sb="37" eb="39">
      <t>サンカ</t>
    </rPh>
    <rPh sb="44" eb="46">
      <t>ハイリョ</t>
    </rPh>
    <rPh sb="54" eb="56">
      <t>ボウハン</t>
    </rPh>
    <rPh sb="57" eb="59">
      <t>キュウキュウ</t>
    </rPh>
    <rPh sb="59" eb="61">
      <t>キュウメイ</t>
    </rPh>
    <rPh sb="62" eb="64">
      <t>ギャクタイ</t>
    </rPh>
    <rPh sb="69" eb="71">
      <t>ガイブ</t>
    </rPh>
    <rPh sb="73" eb="75">
      <t>コウシ</t>
    </rPh>
    <rPh sb="77" eb="78">
      <t>マネ</t>
    </rPh>
    <rPh sb="81" eb="83">
      <t>ナイブ</t>
    </rPh>
    <rPh sb="83" eb="86">
      <t>ケンシュウカイ</t>
    </rPh>
    <rPh sb="87" eb="89">
      <t>ジッシ</t>
    </rPh>
    <phoneticPr fontId="1"/>
  </si>
  <si>
    <t>昨年度に引き続き、本年度についても、就学前の支援を行っておられる事業所・保育所等の職員を対象にした公開講座を実施しました。</t>
    <rPh sb="0" eb="3">
      <t>サクネンド</t>
    </rPh>
    <rPh sb="4" eb="5">
      <t>ヒ</t>
    </rPh>
    <rPh sb="6" eb="7">
      <t>ツヅ</t>
    </rPh>
    <rPh sb="9" eb="12">
      <t>ホンネンド</t>
    </rPh>
    <rPh sb="18" eb="21">
      <t>シュウガクマエ</t>
    </rPh>
    <rPh sb="22" eb="24">
      <t>シエン</t>
    </rPh>
    <rPh sb="25" eb="26">
      <t>オコナ</t>
    </rPh>
    <rPh sb="32" eb="35">
      <t>ジギョウショ</t>
    </rPh>
    <rPh sb="36" eb="38">
      <t>ホイク</t>
    </rPh>
    <rPh sb="38" eb="39">
      <t>ショ</t>
    </rPh>
    <rPh sb="39" eb="40">
      <t>トウ</t>
    </rPh>
    <rPh sb="41" eb="43">
      <t>ショクイン</t>
    </rPh>
    <rPh sb="44" eb="46">
      <t>タイショウ</t>
    </rPh>
    <rPh sb="49" eb="51">
      <t>コウカイ</t>
    </rPh>
    <rPh sb="51" eb="53">
      <t>コウザ</t>
    </rPh>
    <rPh sb="54" eb="56">
      <t>ジッシ</t>
    </rPh>
    <phoneticPr fontId="1"/>
  </si>
  <si>
    <t>保健センターでの健診や医療機関での受診で医師より療育が必要とされた場合に、見学を実施し、保護者・当園双方合意の上、利用していただいています。利用にあたっては、相談支援事業所・保健センター等関係機関とも連携をとりながら進めています。</t>
    <rPh sb="0" eb="2">
      <t>ホケン</t>
    </rPh>
    <rPh sb="8" eb="10">
      <t>ケンシン</t>
    </rPh>
    <rPh sb="11" eb="13">
      <t>イリョウ</t>
    </rPh>
    <rPh sb="13" eb="15">
      <t>キカン</t>
    </rPh>
    <rPh sb="17" eb="19">
      <t>ジュシン</t>
    </rPh>
    <rPh sb="20" eb="22">
      <t>イシ</t>
    </rPh>
    <rPh sb="24" eb="26">
      <t>リョウイク</t>
    </rPh>
    <rPh sb="27" eb="29">
      <t>ヒツヨウ</t>
    </rPh>
    <rPh sb="33" eb="35">
      <t>バアイ</t>
    </rPh>
    <rPh sb="37" eb="39">
      <t>ケンガク</t>
    </rPh>
    <rPh sb="40" eb="42">
      <t>ジッシ</t>
    </rPh>
    <rPh sb="44" eb="47">
      <t>ホゴシャ</t>
    </rPh>
    <rPh sb="48" eb="50">
      <t>トウエン</t>
    </rPh>
    <rPh sb="50" eb="52">
      <t>ソウホウ</t>
    </rPh>
    <rPh sb="52" eb="54">
      <t>ゴウイ</t>
    </rPh>
    <rPh sb="55" eb="56">
      <t>ウエ</t>
    </rPh>
    <rPh sb="57" eb="59">
      <t>リヨウ</t>
    </rPh>
    <rPh sb="70" eb="72">
      <t>リヨウ</t>
    </rPh>
    <rPh sb="79" eb="81">
      <t>ソウダン</t>
    </rPh>
    <rPh sb="81" eb="83">
      <t>シエン</t>
    </rPh>
    <rPh sb="83" eb="86">
      <t>ジギョウショ</t>
    </rPh>
    <rPh sb="87" eb="89">
      <t>ホケン</t>
    </rPh>
    <rPh sb="93" eb="94">
      <t>トウ</t>
    </rPh>
    <rPh sb="94" eb="96">
      <t>カンケイ</t>
    </rPh>
    <rPh sb="96" eb="98">
      <t>キカン</t>
    </rPh>
    <rPh sb="100" eb="102">
      <t>レンケイ</t>
    </rPh>
    <rPh sb="108" eb="109">
      <t>スス</t>
    </rPh>
    <phoneticPr fontId="1"/>
  </si>
  <si>
    <t>事故対応マニュアルや防災マニュアルを作成し職員に周知しています。防災については、定期的な訓練により適切な対応ができるよう努めています。</t>
    <rPh sb="0" eb="2">
      <t>ジコ</t>
    </rPh>
    <rPh sb="2" eb="4">
      <t>タイオウ</t>
    </rPh>
    <rPh sb="10" eb="12">
      <t>ボウサイ</t>
    </rPh>
    <rPh sb="18" eb="20">
      <t>サクセイ</t>
    </rPh>
    <rPh sb="21" eb="23">
      <t>ショクイン</t>
    </rPh>
    <rPh sb="24" eb="26">
      <t>シュウチ</t>
    </rPh>
    <rPh sb="32" eb="34">
      <t>ボウサイ</t>
    </rPh>
    <rPh sb="40" eb="43">
      <t>テイキテキ</t>
    </rPh>
    <rPh sb="44" eb="46">
      <t>クンレン</t>
    </rPh>
    <rPh sb="49" eb="51">
      <t>テキセツ</t>
    </rPh>
    <rPh sb="52" eb="54">
      <t>タイオウ</t>
    </rPh>
    <rPh sb="60" eb="61">
      <t>ツト</t>
    </rPh>
    <phoneticPr fontId="1"/>
  </si>
  <si>
    <t>B</t>
    <phoneticPr fontId="1"/>
  </si>
  <si>
    <t>主任・主査・リーダー職員の時間外労働が多くなっています。</t>
    <rPh sb="0" eb="2">
      <t>シュニン</t>
    </rPh>
    <rPh sb="3" eb="5">
      <t>シュサ</t>
    </rPh>
    <rPh sb="10" eb="12">
      <t>ショクイン</t>
    </rPh>
    <rPh sb="13" eb="16">
      <t>ジカンガイ</t>
    </rPh>
    <rPh sb="16" eb="18">
      <t>ロウドウ</t>
    </rPh>
    <rPh sb="19" eb="20">
      <t>オオ</t>
    </rPh>
    <phoneticPr fontId="1"/>
  </si>
  <si>
    <t>業務内容を見直し、改善点を見つけ、時間外圧縮に努めます。</t>
    <rPh sb="0" eb="2">
      <t>ギョウム</t>
    </rPh>
    <rPh sb="2" eb="4">
      <t>ナイヨウ</t>
    </rPh>
    <rPh sb="5" eb="7">
      <t>ミナオ</t>
    </rPh>
    <rPh sb="9" eb="11">
      <t>カイゼン</t>
    </rPh>
    <rPh sb="11" eb="12">
      <t>テン</t>
    </rPh>
    <rPh sb="13" eb="14">
      <t>ミ</t>
    </rPh>
    <rPh sb="17" eb="20">
      <t>ジカンガイ</t>
    </rPh>
    <rPh sb="20" eb="22">
      <t>アッシュク</t>
    </rPh>
    <rPh sb="23" eb="24">
      <t>ツト</t>
    </rPh>
    <phoneticPr fontId="1"/>
  </si>
  <si>
    <t>軽微な修繕など職員で対応し経費を縮減しました。園内外の清掃も職員が日々実施し美化に努めました。また、各職員が自己研鑽に努め、サービスの質の向上を目指しました。　　　</t>
    <rPh sb="0" eb="2">
      <t>ケイビ</t>
    </rPh>
    <rPh sb="3" eb="5">
      <t>シュウゼン</t>
    </rPh>
    <rPh sb="7" eb="9">
      <t>ショクイン</t>
    </rPh>
    <rPh sb="10" eb="12">
      <t>タイオウ</t>
    </rPh>
    <rPh sb="13" eb="15">
      <t>ケイヒ</t>
    </rPh>
    <rPh sb="16" eb="18">
      <t>シュクゲン</t>
    </rPh>
    <rPh sb="23" eb="24">
      <t>エン</t>
    </rPh>
    <rPh sb="24" eb="26">
      <t>ナイガイ</t>
    </rPh>
    <rPh sb="27" eb="29">
      <t>セイソウ</t>
    </rPh>
    <rPh sb="30" eb="32">
      <t>ショクイン</t>
    </rPh>
    <rPh sb="33" eb="35">
      <t>ヒビ</t>
    </rPh>
    <rPh sb="35" eb="37">
      <t>ジッシ</t>
    </rPh>
    <rPh sb="38" eb="40">
      <t>ビカ</t>
    </rPh>
    <rPh sb="41" eb="42">
      <t>ツト</t>
    </rPh>
    <rPh sb="50" eb="51">
      <t>カク</t>
    </rPh>
    <rPh sb="51" eb="53">
      <t>ショクイン</t>
    </rPh>
    <rPh sb="54" eb="56">
      <t>ジコ</t>
    </rPh>
    <rPh sb="56" eb="58">
      <t>ケンサン</t>
    </rPh>
    <rPh sb="59" eb="60">
      <t>ツト</t>
    </rPh>
    <rPh sb="67" eb="68">
      <t>シツ</t>
    </rPh>
    <rPh sb="69" eb="71">
      <t>コウジョウ</t>
    </rPh>
    <rPh sb="72" eb="74">
      <t>メザ</t>
    </rPh>
    <phoneticPr fontId="1"/>
  </si>
  <si>
    <t>今後も、利用児の低年齢化が予想される中、収益を確保するための、クラス編成のあり方の検討が必要です。</t>
    <rPh sb="0" eb="2">
      <t>コンゴ</t>
    </rPh>
    <rPh sb="4" eb="7">
      <t>リヨウジ</t>
    </rPh>
    <rPh sb="8" eb="12">
      <t>テイネンレイカ</t>
    </rPh>
    <rPh sb="13" eb="15">
      <t>ヨソウ</t>
    </rPh>
    <rPh sb="18" eb="19">
      <t>ナカ</t>
    </rPh>
    <rPh sb="20" eb="22">
      <t>シュウエキ</t>
    </rPh>
    <rPh sb="23" eb="25">
      <t>カクホ</t>
    </rPh>
    <rPh sb="34" eb="36">
      <t>ヘンセイ</t>
    </rPh>
    <rPh sb="39" eb="40">
      <t>カタ</t>
    </rPh>
    <rPh sb="41" eb="43">
      <t>ケントウ</t>
    </rPh>
    <rPh sb="44" eb="46">
      <t>ヒツヨウ</t>
    </rPh>
    <phoneticPr fontId="1"/>
  </si>
  <si>
    <t>児童発達支援センターのセンター的な業務としての療育機能の還元が、地域の事業所に十分行えていません。</t>
    <rPh sb="0" eb="2">
      <t>ジドウ</t>
    </rPh>
    <rPh sb="2" eb="4">
      <t>ハッタツ</t>
    </rPh>
    <rPh sb="4" eb="6">
      <t>シエン</t>
    </rPh>
    <rPh sb="15" eb="16">
      <t>テキ</t>
    </rPh>
    <rPh sb="17" eb="19">
      <t>ギョウム</t>
    </rPh>
    <rPh sb="23" eb="25">
      <t>リョウイク</t>
    </rPh>
    <rPh sb="25" eb="27">
      <t>キノウ</t>
    </rPh>
    <rPh sb="28" eb="30">
      <t>カンゲン</t>
    </rPh>
    <rPh sb="32" eb="34">
      <t>チイキ</t>
    </rPh>
    <rPh sb="35" eb="38">
      <t>ジギョウショ</t>
    </rPh>
    <rPh sb="39" eb="41">
      <t>ジュウブン</t>
    </rPh>
    <rPh sb="41" eb="42">
      <t>オコナ</t>
    </rPh>
    <phoneticPr fontId="1"/>
  </si>
  <si>
    <t>研修会を通して、あるいはケースを通して事業所との関係を深めていきたいと考えています。</t>
    <rPh sb="0" eb="3">
      <t>ケンシュウカイ</t>
    </rPh>
    <rPh sb="4" eb="5">
      <t>トオ</t>
    </rPh>
    <rPh sb="16" eb="17">
      <t>トオ</t>
    </rPh>
    <rPh sb="19" eb="22">
      <t>ジギョウショ</t>
    </rPh>
    <rPh sb="24" eb="26">
      <t>カンケイ</t>
    </rPh>
    <rPh sb="27" eb="28">
      <t>フカ</t>
    </rPh>
    <rPh sb="35" eb="36">
      <t>カンガ</t>
    </rPh>
    <phoneticPr fontId="1"/>
  </si>
  <si>
    <t>前年度より欠員が続いていた作業療法士・看護師を雇用することができました。また、年中・年長児に対する単独通園日を設定しました。職員の研修に関しては、救急救命・防犯・虐待に関する研修会を実施しました。</t>
    <rPh sb="0" eb="3">
      <t>ゼンネンド</t>
    </rPh>
    <rPh sb="5" eb="7">
      <t>ケツイン</t>
    </rPh>
    <rPh sb="8" eb="9">
      <t>ツヅ</t>
    </rPh>
    <rPh sb="13" eb="15">
      <t>サギョウ</t>
    </rPh>
    <rPh sb="15" eb="18">
      <t>リョウホウシ</t>
    </rPh>
    <rPh sb="19" eb="22">
      <t>カンゴシ</t>
    </rPh>
    <rPh sb="23" eb="25">
      <t>コヨウ</t>
    </rPh>
    <rPh sb="39" eb="41">
      <t>ネンチュウ</t>
    </rPh>
    <rPh sb="42" eb="45">
      <t>ネンチョウジ</t>
    </rPh>
    <rPh sb="46" eb="47">
      <t>タイ</t>
    </rPh>
    <rPh sb="49" eb="51">
      <t>タンドク</t>
    </rPh>
    <rPh sb="51" eb="53">
      <t>ツウエン</t>
    </rPh>
    <rPh sb="53" eb="54">
      <t>ビ</t>
    </rPh>
    <rPh sb="55" eb="57">
      <t>セッテイ</t>
    </rPh>
    <rPh sb="62" eb="64">
      <t>ショクイン</t>
    </rPh>
    <rPh sb="65" eb="67">
      <t>ケンシュウ</t>
    </rPh>
    <rPh sb="68" eb="69">
      <t>カン</t>
    </rPh>
    <rPh sb="73" eb="75">
      <t>キュウキュウ</t>
    </rPh>
    <rPh sb="75" eb="77">
      <t>キュウメイ</t>
    </rPh>
    <rPh sb="78" eb="80">
      <t>ボウハン</t>
    </rPh>
    <rPh sb="81" eb="83">
      <t>ギャクタイ</t>
    </rPh>
    <rPh sb="84" eb="85">
      <t>カン</t>
    </rPh>
    <rPh sb="87" eb="89">
      <t>ケンシュウ</t>
    </rPh>
    <rPh sb="89" eb="90">
      <t>カイ</t>
    </rPh>
    <rPh sb="91" eb="93">
      <t>ジッシ</t>
    </rPh>
    <phoneticPr fontId="1"/>
  </si>
  <si>
    <t>作業療法士欠員により、リハビリの回数を確保することができていませんでしたが、回数を確保することができました。また、常勤の看護師の配置により、園児１人１人へのきめ細かな対応ができるようになるとともに、利用者が安心してご相談していただく事が可能となりました。単独通園日の設定は、園児の自立度を高めるとともに、保護者にとっても有意義な時間を確保できました。職員研修では、ＡＥＤの使用方法や事故対応の方法、侵入者に対する対応の仕方、児童虐待対応の流れや実態について知ることができました。防犯の研修を通して、門扉改修の指針ができました。</t>
    <rPh sb="0" eb="2">
      <t>サギョウ</t>
    </rPh>
    <rPh sb="2" eb="5">
      <t>リョウホウシ</t>
    </rPh>
    <rPh sb="5" eb="7">
      <t>ケツイン</t>
    </rPh>
    <rPh sb="16" eb="18">
      <t>カイスウ</t>
    </rPh>
    <rPh sb="19" eb="21">
      <t>カクホ</t>
    </rPh>
    <rPh sb="38" eb="40">
      <t>カイスウ</t>
    </rPh>
    <rPh sb="41" eb="43">
      <t>カクホ</t>
    </rPh>
    <rPh sb="57" eb="59">
      <t>ジョウキン</t>
    </rPh>
    <rPh sb="60" eb="63">
      <t>カンゴシ</t>
    </rPh>
    <rPh sb="64" eb="66">
      <t>ハイチ</t>
    </rPh>
    <rPh sb="99" eb="102">
      <t>リヨウシャ</t>
    </rPh>
    <rPh sb="103" eb="105">
      <t>アンシン</t>
    </rPh>
    <rPh sb="108" eb="110">
      <t>ソウダン</t>
    </rPh>
    <rPh sb="116" eb="117">
      <t>コト</t>
    </rPh>
    <rPh sb="118" eb="120">
      <t>カノウ</t>
    </rPh>
    <rPh sb="127" eb="129">
      <t>タンドク</t>
    </rPh>
    <rPh sb="129" eb="131">
      <t>ツウエン</t>
    </rPh>
    <rPh sb="131" eb="132">
      <t>ビ</t>
    </rPh>
    <rPh sb="133" eb="135">
      <t>セッテイ</t>
    </rPh>
    <rPh sb="137" eb="139">
      <t>エンジ</t>
    </rPh>
    <rPh sb="140" eb="143">
      <t>ジリツド</t>
    </rPh>
    <rPh sb="144" eb="145">
      <t>タカ</t>
    </rPh>
    <rPh sb="152" eb="155">
      <t>ホゴシャ</t>
    </rPh>
    <rPh sb="160" eb="163">
      <t>ユウイギ</t>
    </rPh>
    <rPh sb="164" eb="166">
      <t>ジカン</t>
    </rPh>
    <rPh sb="167" eb="169">
      <t>カクホ</t>
    </rPh>
    <rPh sb="175" eb="177">
      <t>ショクイン</t>
    </rPh>
    <rPh sb="177" eb="179">
      <t>ケンシュウ</t>
    </rPh>
    <rPh sb="186" eb="188">
      <t>シヨウ</t>
    </rPh>
    <rPh sb="188" eb="190">
      <t>ホウホウ</t>
    </rPh>
    <rPh sb="191" eb="193">
      <t>ジコ</t>
    </rPh>
    <rPh sb="193" eb="195">
      <t>タイオウ</t>
    </rPh>
    <rPh sb="196" eb="198">
      <t>ホウホウ</t>
    </rPh>
    <rPh sb="199" eb="202">
      <t>シンニュウシャ</t>
    </rPh>
    <rPh sb="203" eb="204">
      <t>タイ</t>
    </rPh>
    <rPh sb="206" eb="208">
      <t>タイオウ</t>
    </rPh>
    <rPh sb="209" eb="211">
      <t>シカタ</t>
    </rPh>
    <rPh sb="212" eb="214">
      <t>ジドウ</t>
    </rPh>
    <rPh sb="214" eb="216">
      <t>ギャクタイ</t>
    </rPh>
    <rPh sb="216" eb="218">
      <t>タイオウ</t>
    </rPh>
    <rPh sb="219" eb="220">
      <t>ナガ</t>
    </rPh>
    <rPh sb="222" eb="224">
      <t>ジッタイ</t>
    </rPh>
    <rPh sb="228" eb="229">
      <t>シ</t>
    </rPh>
    <rPh sb="239" eb="241">
      <t>ボウハン</t>
    </rPh>
    <rPh sb="242" eb="244">
      <t>ケンシュウ</t>
    </rPh>
    <rPh sb="245" eb="246">
      <t>トオ</t>
    </rPh>
    <rPh sb="249" eb="251">
      <t>モンピ</t>
    </rPh>
    <rPh sb="251" eb="253">
      <t>カイシュウ</t>
    </rPh>
    <rPh sb="254" eb="256">
      <t>シシン</t>
    </rPh>
    <phoneticPr fontId="1"/>
  </si>
  <si>
    <t>今年度より、兵庫県の規定により、定員を超える利用日が１日でもあった場合、減算対象となること、また、低年齢児が有意に増加し、５日利用のクラス編成がバランス良く進められなかったことにより登録利用者数を延ばすことができず、延べ利用者数が、減少しました。しかし、本年度もきょうだい児保育や単独登園日の設定など、利用を促進する事に努めました。保育所等訪問支援では、前年度中心的に訪問を実施していた作業療法士が退職したため、訪問数が減少しました。相談支援では、モニタリング数が減少し計画相談件数は減少したものの、新規利用者に対しては速やかな対応ができ、困難事例や虐待事例など一般相談に対応することができました。</t>
    <rPh sb="0" eb="3">
      <t>コンネンド</t>
    </rPh>
    <rPh sb="6" eb="9">
      <t>ヒョウゴケン</t>
    </rPh>
    <rPh sb="10" eb="12">
      <t>キテイ</t>
    </rPh>
    <rPh sb="16" eb="18">
      <t>テイイン</t>
    </rPh>
    <rPh sb="19" eb="20">
      <t>コ</t>
    </rPh>
    <rPh sb="22" eb="24">
      <t>リヨウ</t>
    </rPh>
    <rPh sb="24" eb="25">
      <t>ビ</t>
    </rPh>
    <rPh sb="27" eb="28">
      <t>ニチ</t>
    </rPh>
    <rPh sb="33" eb="35">
      <t>バアイ</t>
    </rPh>
    <rPh sb="36" eb="38">
      <t>ゲンサン</t>
    </rPh>
    <rPh sb="38" eb="40">
      <t>タイショウ</t>
    </rPh>
    <rPh sb="49" eb="53">
      <t>テイネンレイジ</t>
    </rPh>
    <rPh sb="54" eb="56">
      <t>ユウイ</t>
    </rPh>
    <rPh sb="57" eb="59">
      <t>ゾウカ</t>
    </rPh>
    <rPh sb="62" eb="63">
      <t>ニチ</t>
    </rPh>
    <rPh sb="63" eb="65">
      <t>リヨウ</t>
    </rPh>
    <rPh sb="69" eb="71">
      <t>ヘンセイ</t>
    </rPh>
    <rPh sb="76" eb="77">
      <t>ヨ</t>
    </rPh>
    <rPh sb="78" eb="79">
      <t>スス</t>
    </rPh>
    <rPh sb="91" eb="93">
      <t>トウロク</t>
    </rPh>
    <rPh sb="93" eb="96">
      <t>リヨウシャ</t>
    </rPh>
    <rPh sb="96" eb="97">
      <t>スウ</t>
    </rPh>
    <rPh sb="98" eb="99">
      <t>ノ</t>
    </rPh>
    <rPh sb="108" eb="109">
      <t>ノ</t>
    </rPh>
    <rPh sb="110" eb="113">
      <t>リヨウシャ</t>
    </rPh>
    <rPh sb="113" eb="114">
      <t>スウ</t>
    </rPh>
    <rPh sb="116" eb="118">
      <t>ゲンショウ</t>
    </rPh>
    <rPh sb="127" eb="130">
      <t>ホンネンド</t>
    </rPh>
    <rPh sb="136" eb="137">
      <t>ジ</t>
    </rPh>
    <rPh sb="137" eb="139">
      <t>ホイク</t>
    </rPh>
    <rPh sb="140" eb="142">
      <t>タンドク</t>
    </rPh>
    <rPh sb="142" eb="144">
      <t>トウエン</t>
    </rPh>
    <rPh sb="144" eb="145">
      <t>ビ</t>
    </rPh>
    <rPh sb="146" eb="148">
      <t>セッテイ</t>
    </rPh>
    <rPh sb="151" eb="153">
      <t>リヨウ</t>
    </rPh>
    <rPh sb="154" eb="156">
      <t>ソクシン</t>
    </rPh>
    <rPh sb="158" eb="159">
      <t>コト</t>
    </rPh>
    <rPh sb="160" eb="161">
      <t>ツト</t>
    </rPh>
    <rPh sb="166" eb="169">
      <t>ホイクショ</t>
    </rPh>
    <rPh sb="169" eb="170">
      <t>トウ</t>
    </rPh>
    <rPh sb="170" eb="172">
      <t>ホウモン</t>
    </rPh>
    <rPh sb="172" eb="174">
      <t>シエン</t>
    </rPh>
    <rPh sb="177" eb="180">
      <t>ゼンネンド</t>
    </rPh>
    <rPh sb="180" eb="183">
      <t>チュウシンテキ</t>
    </rPh>
    <rPh sb="184" eb="186">
      <t>ホウモン</t>
    </rPh>
    <rPh sb="187" eb="189">
      <t>ジッシ</t>
    </rPh>
    <rPh sb="193" eb="195">
      <t>サギョウ</t>
    </rPh>
    <rPh sb="195" eb="198">
      <t>リョウホウシ</t>
    </rPh>
    <rPh sb="199" eb="201">
      <t>タイショク</t>
    </rPh>
    <rPh sb="206" eb="208">
      <t>ホウモン</t>
    </rPh>
    <rPh sb="208" eb="209">
      <t>スウ</t>
    </rPh>
    <rPh sb="210" eb="212">
      <t>ゲンショウ</t>
    </rPh>
    <rPh sb="217" eb="219">
      <t>ソウダン</t>
    </rPh>
    <rPh sb="219" eb="221">
      <t>シエン</t>
    </rPh>
    <rPh sb="230" eb="231">
      <t>スウ</t>
    </rPh>
    <rPh sb="232" eb="234">
      <t>ゲンショウ</t>
    </rPh>
    <rPh sb="235" eb="237">
      <t>ケイカク</t>
    </rPh>
    <rPh sb="237" eb="239">
      <t>ソウダン</t>
    </rPh>
    <rPh sb="239" eb="241">
      <t>ケンスウ</t>
    </rPh>
    <rPh sb="242" eb="244">
      <t>ゲンショウ</t>
    </rPh>
    <rPh sb="250" eb="252">
      <t>シンキ</t>
    </rPh>
    <rPh sb="252" eb="255">
      <t>リヨウシャ</t>
    </rPh>
    <rPh sb="256" eb="257">
      <t>タイ</t>
    </rPh>
    <rPh sb="260" eb="261">
      <t>スミ</t>
    </rPh>
    <rPh sb="264" eb="266">
      <t>タイオウ</t>
    </rPh>
    <rPh sb="270" eb="272">
      <t>コンナン</t>
    </rPh>
    <rPh sb="272" eb="274">
      <t>ジレイ</t>
    </rPh>
    <rPh sb="275" eb="277">
      <t>ギャクタイ</t>
    </rPh>
    <rPh sb="277" eb="279">
      <t>ジレイ</t>
    </rPh>
    <rPh sb="281" eb="283">
      <t>イッパン</t>
    </rPh>
    <rPh sb="283" eb="285">
      <t>ソウダン</t>
    </rPh>
    <rPh sb="286" eb="288">
      <t>タイオウ</t>
    </rPh>
    <phoneticPr fontId="1"/>
  </si>
  <si>
    <t>児童発達支援では、園児１人ひとりの発達特性を的確にとらえ、保育士・リハビリ職員・看護師がチームアプローチで療育を実施しました。また、保護者に対しても、日常的な相談のほか、個別面談、保護者研修会、心理相談、発達相談等を実施し支援を行いました。保育所等訪問支援も地域支援の一環として実施しました。その他、地域支援として、地域の方の見学や実習にも応じ、地域での研修会も実施しました。相談支援では、計画相談は元より、計画に結びつかない一般相談や困難事例についても関係機関と連携を取りながら対応しました。</t>
    <rPh sb="0" eb="2">
      <t>ジドウ</t>
    </rPh>
    <rPh sb="2" eb="4">
      <t>ハッタツ</t>
    </rPh>
    <rPh sb="4" eb="6">
      <t>シエン</t>
    </rPh>
    <rPh sb="9" eb="11">
      <t>エンジ</t>
    </rPh>
    <rPh sb="12" eb="13">
      <t>ニン</t>
    </rPh>
    <rPh sb="17" eb="19">
      <t>ハッタツ</t>
    </rPh>
    <rPh sb="19" eb="21">
      <t>トクセイ</t>
    </rPh>
    <rPh sb="22" eb="24">
      <t>テキカク</t>
    </rPh>
    <rPh sb="29" eb="32">
      <t>ホイクシ</t>
    </rPh>
    <rPh sb="37" eb="39">
      <t>ショクイン</t>
    </rPh>
    <rPh sb="40" eb="43">
      <t>カンゴシ</t>
    </rPh>
    <rPh sb="53" eb="55">
      <t>リョウイク</t>
    </rPh>
    <rPh sb="56" eb="58">
      <t>ジッシ</t>
    </rPh>
    <rPh sb="66" eb="69">
      <t>ホゴシャ</t>
    </rPh>
    <rPh sb="70" eb="71">
      <t>タイ</t>
    </rPh>
    <rPh sb="75" eb="78">
      <t>ニチジョウテキ</t>
    </rPh>
    <rPh sb="79" eb="81">
      <t>ソウダン</t>
    </rPh>
    <rPh sb="85" eb="87">
      <t>コベツ</t>
    </rPh>
    <rPh sb="87" eb="89">
      <t>メンダン</t>
    </rPh>
    <rPh sb="90" eb="93">
      <t>ホゴシャ</t>
    </rPh>
    <rPh sb="93" eb="96">
      <t>ケンシュウカイ</t>
    </rPh>
    <rPh sb="97" eb="99">
      <t>シンリ</t>
    </rPh>
    <rPh sb="99" eb="101">
      <t>ソウダン</t>
    </rPh>
    <rPh sb="102" eb="104">
      <t>ハッタツ</t>
    </rPh>
    <rPh sb="104" eb="106">
      <t>ソウダン</t>
    </rPh>
    <rPh sb="106" eb="107">
      <t>トウ</t>
    </rPh>
    <rPh sb="108" eb="110">
      <t>ジッシ</t>
    </rPh>
    <rPh sb="111" eb="113">
      <t>シエン</t>
    </rPh>
    <rPh sb="114" eb="115">
      <t>オコナ</t>
    </rPh>
    <rPh sb="120" eb="123">
      <t>ホイクショ</t>
    </rPh>
    <rPh sb="123" eb="124">
      <t>トウ</t>
    </rPh>
    <rPh sb="124" eb="126">
      <t>ホウモン</t>
    </rPh>
    <rPh sb="126" eb="128">
      <t>シエン</t>
    </rPh>
    <rPh sb="129" eb="131">
      <t>チイキ</t>
    </rPh>
    <rPh sb="131" eb="133">
      <t>シエン</t>
    </rPh>
    <rPh sb="134" eb="136">
      <t>イッカン</t>
    </rPh>
    <rPh sb="139" eb="141">
      <t>ジッシ</t>
    </rPh>
    <rPh sb="148" eb="149">
      <t>タ</t>
    </rPh>
    <rPh sb="150" eb="152">
      <t>チイキ</t>
    </rPh>
    <rPh sb="152" eb="154">
      <t>シエン</t>
    </rPh>
    <rPh sb="188" eb="190">
      <t>ソウダン</t>
    </rPh>
    <rPh sb="190" eb="192">
      <t>シエン</t>
    </rPh>
    <rPh sb="195" eb="197">
      <t>ケイカク</t>
    </rPh>
    <rPh sb="197" eb="199">
      <t>ソウダン</t>
    </rPh>
    <rPh sb="200" eb="201">
      <t>モト</t>
    </rPh>
    <rPh sb="204" eb="206">
      <t>ケイカク</t>
    </rPh>
    <rPh sb="207" eb="208">
      <t>ムス</t>
    </rPh>
    <rPh sb="213" eb="215">
      <t>イッパン</t>
    </rPh>
    <rPh sb="215" eb="217">
      <t>ソウダン</t>
    </rPh>
    <rPh sb="218" eb="220">
      <t>コンナン</t>
    </rPh>
    <rPh sb="220" eb="222">
      <t>ジレイ</t>
    </rPh>
    <rPh sb="227" eb="229">
      <t>カンケイ</t>
    </rPh>
    <rPh sb="229" eb="231">
      <t>キカン</t>
    </rPh>
    <rPh sb="232" eb="234">
      <t>レンケイ</t>
    </rPh>
    <rPh sb="235" eb="236">
      <t>ト</t>
    </rPh>
    <rPh sb="240" eb="242">
      <t>タイオウ</t>
    </rPh>
    <phoneticPr fontId="1"/>
  </si>
  <si>
    <t>収入が減少したため、備品の購入や修理については、必要最小限にとどめました。業者選定にあたっては、相見積もりを取り、経費を縮減しました。</t>
    <rPh sb="0" eb="2">
      <t>シュウニュウ</t>
    </rPh>
    <rPh sb="3" eb="5">
      <t>ゲンショウ</t>
    </rPh>
    <rPh sb="10" eb="12">
      <t>ビヒン</t>
    </rPh>
    <rPh sb="13" eb="15">
      <t>コウニュウ</t>
    </rPh>
    <rPh sb="16" eb="18">
      <t>シュウリ</t>
    </rPh>
    <rPh sb="24" eb="26">
      <t>ヒツヨウ</t>
    </rPh>
    <rPh sb="26" eb="29">
      <t>サイショウゲン</t>
    </rPh>
    <rPh sb="37" eb="39">
      <t>ギョウシャ</t>
    </rPh>
    <rPh sb="39" eb="41">
      <t>センテイ</t>
    </rPh>
    <rPh sb="48" eb="49">
      <t>アイ</t>
    </rPh>
    <rPh sb="49" eb="51">
      <t>ミツモリ</t>
    </rPh>
    <rPh sb="54" eb="55">
      <t>ト</t>
    </rPh>
    <rPh sb="57" eb="59">
      <t>ケイヒ</t>
    </rPh>
    <rPh sb="60" eb="62">
      <t>シュクゲン</t>
    </rPh>
    <phoneticPr fontId="1"/>
  </si>
  <si>
    <t>リハビリの職員・看護職員共に１人職場となっているため、他施設の情報等が共有できるよう改善を図ります。</t>
    <rPh sb="5" eb="7">
      <t>ショクイン</t>
    </rPh>
    <rPh sb="8" eb="10">
      <t>カンゴ</t>
    </rPh>
    <rPh sb="10" eb="12">
      <t>ショクイン</t>
    </rPh>
    <rPh sb="12" eb="13">
      <t>トモ</t>
    </rPh>
    <rPh sb="15" eb="16">
      <t>ニン</t>
    </rPh>
    <rPh sb="16" eb="18">
      <t>ショクバ</t>
    </rPh>
    <rPh sb="27" eb="30">
      <t>タシセツ</t>
    </rPh>
    <rPh sb="31" eb="33">
      <t>ジョウホウ</t>
    </rPh>
    <rPh sb="33" eb="34">
      <t>トウ</t>
    </rPh>
    <rPh sb="35" eb="37">
      <t>キョウユウ</t>
    </rPh>
    <rPh sb="42" eb="44">
      <t>カイゼン</t>
    </rPh>
    <rPh sb="45" eb="46">
      <t>ハカ</t>
    </rPh>
    <phoneticPr fontId="1"/>
  </si>
  <si>
    <t>低年齢児の利用日数を、園児の状況に応じて週5日・週3日・週2日と分け、低年齢児の登録者数を増やし出席率向上を目指します。定員に対する総登録者数も出席率を加味し、定員を遵守しながら増やしていきます。</t>
    <rPh sb="0" eb="4">
      <t>テイネンレイジ</t>
    </rPh>
    <rPh sb="5" eb="7">
      <t>リヨウ</t>
    </rPh>
    <rPh sb="7" eb="9">
      <t>ニッスウ</t>
    </rPh>
    <rPh sb="11" eb="13">
      <t>エンジ</t>
    </rPh>
    <rPh sb="14" eb="16">
      <t>ジョウキョウ</t>
    </rPh>
    <rPh sb="17" eb="18">
      <t>オウ</t>
    </rPh>
    <rPh sb="20" eb="21">
      <t>シュウ</t>
    </rPh>
    <rPh sb="22" eb="23">
      <t>ニチ</t>
    </rPh>
    <rPh sb="24" eb="25">
      <t>シュウ</t>
    </rPh>
    <rPh sb="26" eb="27">
      <t>ニチ</t>
    </rPh>
    <rPh sb="28" eb="29">
      <t>シュウ</t>
    </rPh>
    <rPh sb="30" eb="31">
      <t>ニチ</t>
    </rPh>
    <rPh sb="32" eb="33">
      <t>ワ</t>
    </rPh>
    <rPh sb="35" eb="39">
      <t>テイネンレイジ</t>
    </rPh>
    <rPh sb="40" eb="43">
      <t>トウロクシャ</t>
    </rPh>
    <rPh sb="43" eb="44">
      <t>スウ</t>
    </rPh>
    <rPh sb="45" eb="46">
      <t>フ</t>
    </rPh>
    <rPh sb="48" eb="51">
      <t>シュッセキリツ</t>
    </rPh>
    <rPh sb="51" eb="53">
      <t>コウジョウ</t>
    </rPh>
    <rPh sb="54" eb="56">
      <t>メザ</t>
    </rPh>
    <rPh sb="60" eb="62">
      <t>テイイン</t>
    </rPh>
    <rPh sb="63" eb="64">
      <t>タイ</t>
    </rPh>
    <rPh sb="66" eb="67">
      <t>ソウ</t>
    </rPh>
    <rPh sb="67" eb="70">
      <t>トウロクシャ</t>
    </rPh>
    <rPh sb="70" eb="71">
      <t>スウ</t>
    </rPh>
    <rPh sb="72" eb="75">
      <t>シュッセキリツ</t>
    </rPh>
    <rPh sb="76" eb="78">
      <t>カミ</t>
    </rPh>
    <rPh sb="80" eb="82">
      <t>テイイン</t>
    </rPh>
    <rPh sb="83" eb="85">
      <t>ジュンシュ</t>
    </rPh>
    <rPh sb="89" eb="90">
      <t>フ</t>
    </rPh>
    <phoneticPr fontId="1"/>
  </si>
  <si>
    <t>手続きや説明について、利用者に寄り添って丁寧に行われている。</t>
    <phoneticPr fontId="1"/>
  </si>
  <si>
    <t>広報誌やホームページ、医療機関との連携、研修の主催を通じて、施設や障がい児支援への理解が深まる取り組みを行っている。</t>
    <rPh sb="20" eb="22">
      <t>ケンシュウ</t>
    </rPh>
    <rPh sb="23" eb="25">
      <t>シュサイ</t>
    </rPh>
    <rPh sb="26" eb="27">
      <t>ツウ</t>
    </rPh>
    <rPh sb="36" eb="37">
      <t>ジ</t>
    </rPh>
    <rPh sb="37" eb="39">
      <t>シエン</t>
    </rPh>
    <rPh sb="52" eb="53">
      <t>オコナ</t>
    </rPh>
    <phoneticPr fontId="1"/>
  </si>
  <si>
    <t>　児童発達支援センターとして、児童発達支援事業、保育所等訪問支援事業、相談支援事業などを実施し、地域の中核的な療育支援機関としての役割を果たしている。</t>
    <phoneticPr fontId="1"/>
  </si>
  <si>
    <t>児童発達支援では、延べ通園児数並びに出席率において、過去５年間で最低となっている。</t>
    <rPh sb="0" eb="2">
      <t>ジドウ</t>
    </rPh>
    <rPh sb="2" eb="4">
      <t>ハッタツ</t>
    </rPh>
    <rPh sb="4" eb="6">
      <t>シエン</t>
    </rPh>
    <rPh sb="13" eb="14">
      <t>ジ</t>
    </rPh>
    <rPh sb="14" eb="15">
      <t>スウ</t>
    </rPh>
    <rPh sb="15" eb="16">
      <t>ナラ</t>
    </rPh>
    <phoneticPr fontId="1"/>
  </si>
  <si>
    <t>適切に行われている。</t>
    <phoneticPr fontId="1"/>
  </si>
  <si>
    <t>結果のフィードバックと、適切な対応が行われている。</t>
    <rPh sb="0" eb="2">
      <t>ケッカ</t>
    </rPh>
    <rPh sb="12" eb="14">
      <t>テキセツ</t>
    </rPh>
    <rPh sb="15" eb="17">
      <t>タイオウ</t>
    </rPh>
    <rPh sb="18" eb="19">
      <t>オコナ</t>
    </rPh>
    <phoneticPr fontId="1"/>
  </si>
  <si>
    <t>アンケート以外にも、具体的な取り組みが行われている。</t>
    <rPh sb="5" eb="7">
      <t>イガイ</t>
    </rPh>
    <rPh sb="10" eb="13">
      <t>グタイテキ</t>
    </rPh>
    <rPh sb="14" eb="15">
      <t>ト</t>
    </rPh>
    <rPh sb="16" eb="17">
      <t>ク</t>
    </rPh>
    <rPh sb="19" eb="20">
      <t>オコナ</t>
    </rPh>
    <phoneticPr fontId="1"/>
  </si>
  <si>
    <t>職員の創意工夫により、サービスの質向上に留まらず、保護者支援も達成している。</t>
    <rPh sb="0" eb="2">
      <t>ショクイン</t>
    </rPh>
    <rPh sb="3" eb="5">
      <t>ソウイ</t>
    </rPh>
    <rPh sb="5" eb="7">
      <t>クフウ</t>
    </rPh>
    <rPh sb="16" eb="17">
      <t>シツ</t>
    </rPh>
    <rPh sb="17" eb="19">
      <t>コウジョウ</t>
    </rPh>
    <rPh sb="20" eb="21">
      <t>トド</t>
    </rPh>
    <rPh sb="25" eb="28">
      <t>ホゴシャ</t>
    </rPh>
    <rPh sb="28" eb="30">
      <t>シエン</t>
    </rPh>
    <rPh sb="31" eb="33">
      <t>タッセイ</t>
    </rPh>
    <phoneticPr fontId="1"/>
  </si>
  <si>
    <t>今後も修繕箇所の増加が見込まれることから、日常の管理運営の中で修繕の必要な箇所を的確に把握し、計画的な修繕を行う必要がある。
　また、簡易な修繕は、管理運営業務の中で速やかに対応できるよう、所要の措置を講じられたい。</t>
    <rPh sb="0" eb="2">
      <t>コンゴ</t>
    </rPh>
    <rPh sb="3" eb="5">
      <t>シュウゼン</t>
    </rPh>
    <rPh sb="5" eb="7">
      <t>カショ</t>
    </rPh>
    <rPh sb="8" eb="10">
      <t>ゾウカ</t>
    </rPh>
    <rPh sb="11" eb="13">
      <t>ミコ</t>
    </rPh>
    <rPh sb="21" eb="23">
      <t>ニチジョウ</t>
    </rPh>
    <rPh sb="24" eb="26">
      <t>カンリ</t>
    </rPh>
    <rPh sb="26" eb="28">
      <t>ウンエイ</t>
    </rPh>
    <rPh sb="29" eb="30">
      <t>ナカ</t>
    </rPh>
    <rPh sb="31" eb="33">
      <t>シュウゼン</t>
    </rPh>
    <rPh sb="34" eb="36">
      <t>ヒツヨウ</t>
    </rPh>
    <rPh sb="37" eb="39">
      <t>カショ</t>
    </rPh>
    <rPh sb="40" eb="42">
      <t>テキカク</t>
    </rPh>
    <rPh sb="43" eb="45">
      <t>ハアク</t>
    </rPh>
    <rPh sb="47" eb="50">
      <t>ケイカクテキ</t>
    </rPh>
    <rPh sb="51" eb="53">
      <t>シュウゼン</t>
    </rPh>
    <rPh sb="54" eb="55">
      <t>オコナ</t>
    </rPh>
    <rPh sb="56" eb="58">
      <t>ヒツヨウ</t>
    </rPh>
    <rPh sb="67" eb="69">
      <t>カンイ</t>
    </rPh>
    <rPh sb="70" eb="72">
      <t>シュウゼン</t>
    </rPh>
    <rPh sb="78" eb="80">
      <t>ギョウム</t>
    </rPh>
    <rPh sb="81" eb="82">
      <t>ナカ</t>
    </rPh>
    <rPh sb="83" eb="84">
      <t>スミ</t>
    </rPh>
    <rPh sb="87" eb="89">
      <t>タイオウ</t>
    </rPh>
    <rPh sb="95" eb="97">
      <t>ショヨウ</t>
    </rPh>
    <rPh sb="98" eb="100">
      <t>ソチ</t>
    </rPh>
    <rPh sb="101" eb="102">
      <t>コウ</t>
    </rPh>
    <phoneticPr fontId="1"/>
  </si>
  <si>
    <t>計画的な実施はもとより、より安価で同等な効果が得られる方法について、積極的に検討されたい。</t>
    <rPh sb="0" eb="2">
      <t>ケイカク</t>
    </rPh>
    <rPh sb="2" eb="3">
      <t>テキ</t>
    </rPh>
    <rPh sb="4" eb="6">
      <t>ジッシ</t>
    </rPh>
    <rPh sb="14" eb="16">
      <t>アンカ</t>
    </rPh>
    <rPh sb="17" eb="19">
      <t>ドウトウ</t>
    </rPh>
    <rPh sb="20" eb="22">
      <t>コウカ</t>
    </rPh>
    <rPh sb="23" eb="24">
      <t>エ</t>
    </rPh>
    <rPh sb="27" eb="29">
      <t>ホウホウ</t>
    </rPh>
    <rPh sb="34" eb="37">
      <t>セッキョクテキ</t>
    </rPh>
    <rPh sb="38" eb="40">
      <t>ケントウ</t>
    </rPh>
    <phoneticPr fontId="1"/>
  </si>
  <si>
    <t>D</t>
  </si>
  <si>
    <t>適切に行われている。</t>
    <phoneticPr fontId="1"/>
  </si>
  <si>
    <t>(3-1)  管理運営の実施状況</t>
    <rPh sb="7" eb="9">
      <t>カンリ</t>
    </rPh>
    <rPh sb="9" eb="11">
      <t>ウンエイ</t>
    </rPh>
    <rPh sb="12" eb="14">
      <t>ジッシ</t>
    </rPh>
    <rPh sb="14" eb="16">
      <t>ジョウキョウ</t>
    </rPh>
    <phoneticPr fontId="1"/>
  </si>
  <si>
    <t>関係機関とも連携した上で、適切に行われている。</t>
    <rPh sb="0" eb="2">
      <t>カンケイ</t>
    </rPh>
    <rPh sb="2" eb="4">
      <t>キカン</t>
    </rPh>
    <rPh sb="6" eb="8">
      <t>レンケイ</t>
    </rPh>
    <rPh sb="10" eb="11">
      <t>ウエ</t>
    </rPh>
    <phoneticPr fontId="1"/>
  </si>
  <si>
    <t>引き続き、未収金が発生しないような改善と取り組みを期待する。</t>
    <rPh sb="0" eb="1">
      <t>ヒ</t>
    </rPh>
    <rPh sb="2" eb="3">
      <t>ツヅ</t>
    </rPh>
    <rPh sb="5" eb="8">
      <t>ミシュウキン</t>
    </rPh>
    <rPh sb="9" eb="11">
      <t>ハッセイ</t>
    </rPh>
    <rPh sb="17" eb="19">
      <t>カイゼン</t>
    </rPh>
    <rPh sb="20" eb="21">
      <t>ト</t>
    </rPh>
    <rPh sb="22" eb="23">
      <t>ク</t>
    </rPh>
    <rPh sb="25" eb="27">
      <t>キタイ</t>
    </rPh>
    <phoneticPr fontId="1"/>
  </si>
  <si>
    <t>事業費や事務費の支出は概ね適切に行われているものの、さくら園、さくらんぼの事業収入の減少が収支バランスの悪化を招いている。</t>
    <rPh sb="11" eb="12">
      <t>オオム</t>
    </rPh>
    <rPh sb="29" eb="30">
      <t>エン</t>
    </rPh>
    <rPh sb="37" eb="39">
      <t>ジギョウ</t>
    </rPh>
    <rPh sb="39" eb="41">
      <t>シュウニュウ</t>
    </rPh>
    <rPh sb="42" eb="44">
      <t>ゲンショウ</t>
    </rPh>
    <rPh sb="45" eb="47">
      <t>シュウシ</t>
    </rPh>
    <rPh sb="52" eb="54">
      <t>アッカ</t>
    </rPh>
    <rPh sb="55" eb="56">
      <t>マネ</t>
    </rPh>
    <phoneticPr fontId="1"/>
  </si>
  <si>
    <t>現在の取り組みの更なる拡充を期待する。</t>
    <rPh sb="0" eb="2">
      <t>ゲンザイ</t>
    </rPh>
    <rPh sb="3" eb="4">
      <t>ト</t>
    </rPh>
    <rPh sb="5" eb="6">
      <t>ク</t>
    </rPh>
    <rPh sb="8" eb="9">
      <t>サラ</t>
    </rPh>
    <rPh sb="11" eb="13">
      <t>カクジュウ</t>
    </rPh>
    <rPh sb="14" eb="16">
      <t>キタイ</t>
    </rPh>
    <phoneticPr fontId="1"/>
  </si>
  <si>
    <t>他施設との連携により、地域の支援体制の向上に資する取り組みを期待する。</t>
    <phoneticPr fontId="1"/>
  </si>
  <si>
    <t>特定の職員に時間外労働が集中している。また、欠員による人手不足も要因ではないか。</t>
    <rPh sb="0" eb="2">
      <t>トクテイ</t>
    </rPh>
    <rPh sb="3" eb="5">
      <t>ショクイン</t>
    </rPh>
    <rPh sb="6" eb="9">
      <t>ジカンガイ</t>
    </rPh>
    <rPh sb="9" eb="11">
      <t>ロウドウ</t>
    </rPh>
    <rPh sb="12" eb="14">
      <t>シュウチュウ</t>
    </rPh>
    <rPh sb="22" eb="24">
      <t>ケツイン</t>
    </rPh>
    <rPh sb="27" eb="29">
      <t>ヒトデ</t>
    </rPh>
    <rPh sb="29" eb="31">
      <t>ブソク</t>
    </rPh>
    <rPh sb="32" eb="34">
      <t>ヨウイン</t>
    </rPh>
    <phoneticPr fontId="1"/>
  </si>
  <si>
    <t>適切なサービス提供による、事業収入の増に取り組むこと。令和元年度の実地指導においては、欠席時対応加算の未取得を指摘している。</t>
    <rPh sb="0" eb="2">
      <t>テキセツ</t>
    </rPh>
    <rPh sb="7" eb="9">
      <t>テイキョウ</t>
    </rPh>
    <rPh sb="13" eb="15">
      <t>ジギョウ</t>
    </rPh>
    <rPh sb="15" eb="17">
      <t>シュウニュウ</t>
    </rPh>
    <rPh sb="18" eb="19">
      <t>ゾウ</t>
    </rPh>
    <rPh sb="20" eb="21">
      <t>ト</t>
    </rPh>
    <rPh sb="22" eb="23">
      <t>ク</t>
    </rPh>
    <rPh sb="27" eb="29">
      <t>レイワ</t>
    </rPh>
    <rPh sb="29" eb="31">
      <t>ガンネン</t>
    </rPh>
    <rPh sb="31" eb="32">
      <t>ド</t>
    </rPh>
    <rPh sb="33" eb="35">
      <t>ジッチ</t>
    </rPh>
    <rPh sb="35" eb="37">
      <t>シドウ</t>
    </rPh>
    <rPh sb="43" eb="45">
      <t>ケッセキ</t>
    </rPh>
    <rPh sb="45" eb="46">
      <t>ジ</t>
    </rPh>
    <rPh sb="46" eb="48">
      <t>タイオウ</t>
    </rPh>
    <rPh sb="48" eb="50">
      <t>カサン</t>
    </rPh>
    <rPh sb="51" eb="52">
      <t>ミ</t>
    </rPh>
    <rPh sb="52" eb="54">
      <t>シュトク</t>
    </rPh>
    <rPh sb="55" eb="57">
      <t>シテキ</t>
    </rPh>
    <phoneticPr fontId="1"/>
  </si>
  <si>
    <t>業務の分担や内容について、徹底的な見直しを進められたい。人員体制については、法人本部と協議の上、適正化を図ること。</t>
    <rPh sb="0" eb="2">
      <t>ギョウム</t>
    </rPh>
    <rPh sb="3" eb="5">
      <t>ブンタン</t>
    </rPh>
    <rPh sb="6" eb="8">
      <t>ナイヨウ</t>
    </rPh>
    <rPh sb="13" eb="16">
      <t>テッテイテキ</t>
    </rPh>
    <rPh sb="17" eb="19">
      <t>ミナオ</t>
    </rPh>
    <rPh sb="21" eb="22">
      <t>スス</t>
    </rPh>
    <rPh sb="48" eb="51">
      <t>テキセイカ</t>
    </rPh>
    <rPh sb="52" eb="53">
      <t>ハカ</t>
    </rPh>
    <phoneticPr fontId="1"/>
  </si>
  <si>
    <t>専門職の確保や、研修の実施により、支援内容の向上が見られた。</t>
    <rPh sb="0" eb="2">
      <t>センモン</t>
    </rPh>
    <rPh sb="2" eb="3">
      <t>ショク</t>
    </rPh>
    <rPh sb="4" eb="6">
      <t>カクホ</t>
    </rPh>
    <rPh sb="8" eb="10">
      <t>ケンシュウ</t>
    </rPh>
    <rPh sb="11" eb="13">
      <t>ジッシ</t>
    </rPh>
    <rPh sb="17" eb="19">
      <t>シエン</t>
    </rPh>
    <rPh sb="19" eb="21">
      <t>ナイヨウ</t>
    </rPh>
    <rPh sb="22" eb="24">
      <t>コウジョウ</t>
    </rPh>
    <rPh sb="25" eb="26">
      <t>ミ</t>
    </rPh>
    <phoneticPr fontId="1"/>
  </si>
  <si>
    <t>事業収入の減少と収支バランスの悪化に伴う、指定管理料の増嵩が生じている。相談支援事業では欠員が生じている。また、児童発達支援センターとして、他の障害児通所支援事業所との連携を強化する必要がある。</t>
    <rPh sb="0" eb="2">
      <t>ジギョウ</t>
    </rPh>
    <rPh sb="2" eb="4">
      <t>シュウニュウ</t>
    </rPh>
    <rPh sb="5" eb="7">
      <t>ゲンショウ</t>
    </rPh>
    <rPh sb="8" eb="10">
      <t>シュウシ</t>
    </rPh>
    <rPh sb="15" eb="17">
      <t>アッカ</t>
    </rPh>
    <rPh sb="18" eb="19">
      <t>トモナ</t>
    </rPh>
    <rPh sb="21" eb="23">
      <t>シテイ</t>
    </rPh>
    <rPh sb="23" eb="25">
      <t>カンリ</t>
    </rPh>
    <rPh sb="25" eb="26">
      <t>リョウ</t>
    </rPh>
    <rPh sb="27" eb="28">
      <t>ゾウ</t>
    </rPh>
    <rPh sb="28" eb="29">
      <t>カサ</t>
    </rPh>
    <rPh sb="30" eb="31">
      <t>ショウ</t>
    </rPh>
    <rPh sb="36" eb="38">
      <t>ソウダン</t>
    </rPh>
    <rPh sb="38" eb="40">
      <t>シエン</t>
    </rPh>
    <rPh sb="40" eb="42">
      <t>ジギョウ</t>
    </rPh>
    <rPh sb="44" eb="46">
      <t>ケツイン</t>
    </rPh>
    <rPh sb="47" eb="48">
      <t>ショウ</t>
    </rPh>
    <rPh sb="56" eb="58">
      <t>ジドウ</t>
    </rPh>
    <rPh sb="70" eb="71">
      <t>タ</t>
    </rPh>
    <rPh sb="72" eb="73">
      <t>ショウ</t>
    </rPh>
    <rPh sb="73" eb="74">
      <t>ガイ</t>
    </rPh>
    <rPh sb="74" eb="75">
      <t>ジ</t>
    </rPh>
    <rPh sb="75" eb="77">
      <t>ツウショ</t>
    </rPh>
    <rPh sb="77" eb="79">
      <t>シエン</t>
    </rPh>
    <rPh sb="79" eb="81">
      <t>ジギョウ</t>
    </rPh>
    <rPh sb="81" eb="82">
      <t>ショ</t>
    </rPh>
    <rPh sb="84" eb="86">
      <t>レンケイ</t>
    </rPh>
    <rPh sb="87" eb="89">
      <t>キョウカ</t>
    </rPh>
    <rPh sb="91" eb="93">
      <t>ヒツヨウ</t>
    </rPh>
    <phoneticPr fontId="1"/>
  </si>
  <si>
    <t>児童発達支援センターとして、相談支援や困難事例への対応等において、中心的な役割を担っている。一方、業務上の理由から、モニタリング回数の低減が生じている。</t>
    <rPh sb="46" eb="48">
      <t>イッポウ</t>
    </rPh>
    <rPh sb="49" eb="52">
      <t>ギョウムジョウ</t>
    </rPh>
    <rPh sb="53" eb="55">
      <t>リユウ</t>
    </rPh>
    <rPh sb="64" eb="66">
      <t>カイスウ</t>
    </rPh>
    <rPh sb="67" eb="69">
      <t>テイゲン</t>
    </rPh>
    <rPh sb="70" eb="71">
      <t>ショウ</t>
    </rPh>
    <phoneticPr fontId="1"/>
  </si>
  <si>
    <t>モニタリング機会の減少は、障がい児のサービス利用において、不利益が生じる可能性がある上、収入減少の要因となっている。</t>
    <rPh sb="6" eb="8">
      <t>キカイ</t>
    </rPh>
    <rPh sb="9" eb="11">
      <t>ゲンショウ</t>
    </rPh>
    <rPh sb="13" eb="14">
      <t>ショウ</t>
    </rPh>
    <rPh sb="16" eb="17">
      <t>ジ</t>
    </rPh>
    <rPh sb="22" eb="24">
      <t>リヨウ</t>
    </rPh>
    <rPh sb="29" eb="32">
      <t>フリエキ</t>
    </rPh>
    <rPh sb="33" eb="34">
      <t>ショウ</t>
    </rPh>
    <rPh sb="36" eb="39">
      <t>カノウセイ</t>
    </rPh>
    <rPh sb="42" eb="43">
      <t>ウエ</t>
    </rPh>
    <rPh sb="44" eb="46">
      <t>シュウニュウ</t>
    </rPh>
    <rPh sb="46" eb="48">
      <t>ゲンショウ</t>
    </rPh>
    <rPh sb="49" eb="51">
      <t>ヨウイン</t>
    </rPh>
    <phoneticPr fontId="1"/>
  </si>
  <si>
    <t>現在の体制を維持しつつ、更なる支援の質向上に取り組む必要がある。</t>
    <rPh sb="0" eb="2">
      <t>ゲンザイ</t>
    </rPh>
    <rPh sb="3" eb="5">
      <t>タイセイ</t>
    </rPh>
    <rPh sb="6" eb="8">
      <t>イジ</t>
    </rPh>
    <rPh sb="12" eb="13">
      <t>サラ</t>
    </rPh>
    <rPh sb="15" eb="17">
      <t>シエン</t>
    </rPh>
    <rPh sb="18" eb="19">
      <t>シツ</t>
    </rPh>
    <rPh sb="19" eb="21">
      <t>コウジョウ</t>
    </rPh>
    <rPh sb="22" eb="23">
      <t>ト</t>
    </rPh>
    <rPh sb="24" eb="25">
      <t>ク</t>
    </rPh>
    <rPh sb="26" eb="28">
      <t>ヒツヨウ</t>
    </rPh>
    <phoneticPr fontId="1"/>
  </si>
  <si>
    <t>他施設との連携等を通じて、川西さくら園をはじめ、地域の支援体制全体の向上に資する取り組みを期待する。</t>
    <rPh sb="0" eb="1">
      <t>タ</t>
    </rPh>
    <rPh sb="1" eb="3">
      <t>シセツ</t>
    </rPh>
    <rPh sb="5" eb="7">
      <t>レンケイ</t>
    </rPh>
    <rPh sb="7" eb="8">
      <t>ナド</t>
    </rPh>
    <rPh sb="9" eb="10">
      <t>ツウ</t>
    </rPh>
    <rPh sb="13" eb="15">
      <t>カワニシ</t>
    </rPh>
    <rPh sb="18" eb="19">
      <t>エン</t>
    </rPh>
    <rPh sb="24" eb="26">
      <t>チイキ</t>
    </rPh>
    <rPh sb="27" eb="29">
      <t>シエン</t>
    </rPh>
    <rPh sb="29" eb="31">
      <t>タイセイ</t>
    </rPh>
    <rPh sb="31" eb="33">
      <t>ゼンタイ</t>
    </rPh>
    <rPh sb="34" eb="36">
      <t>コウジョウ</t>
    </rPh>
    <rPh sb="37" eb="38">
      <t>シ</t>
    </rPh>
    <rPh sb="40" eb="41">
      <t>ト</t>
    </rPh>
    <rPh sb="42" eb="43">
      <t>ク</t>
    </rPh>
    <rPh sb="45" eb="47">
      <t>キタイ</t>
    </rPh>
    <phoneticPr fontId="1"/>
  </si>
  <si>
    <t>事業収入の減少と、指定管理料の増嵩が生じている。</t>
    <rPh sb="0" eb="2">
      <t>ジギョウ</t>
    </rPh>
    <rPh sb="2" eb="4">
      <t>シュウニュウ</t>
    </rPh>
    <rPh sb="5" eb="7">
      <t>ゲンショウ</t>
    </rPh>
    <rPh sb="9" eb="11">
      <t>シテイ</t>
    </rPh>
    <rPh sb="11" eb="13">
      <t>カンリ</t>
    </rPh>
    <rPh sb="13" eb="14">
      <t>リョウ</t>
    </rPh>
    <rPh sb="15" eb="16">
      <t>ゾウ</t>
    </rPh>
    <rPh sb="16" eb="17">
      <t>スウ</t>
    </rPh>
    <rPh sb="18" eb="19">
      <t>ショウ</t>
    </rPh>
    <phoneticPr fontId="1"/>
  </si>
  <si>
    <t>研修回数の増加について、検討されたい。また、ケース会議等では、児童発達支援センターとして、積極的な対応を期待する。</t>
    <rPh sb="0" eb="2">
      <t>ケンシュウ</t>
    </rPh>
    <rPh sb="2" eb="4">
      <t>カイスウ</t>
    </rPh>
    <rPh sb="5" eb="7">
      <t>ゾウカ</t>
    </rPh>
    <rPh sb="12" eb="14">
      <t>ケントウ</t>
    </rPh>
    <rPh sb="25" eb="27">
      <t>カイギ</t>
    </rPh>
    <rPh sb="27" eb="28">
      <t>ナド</t>
    </rPh>
    <rPh sb="31" eb="33">
      <t>ジドウ</t>
    </rPh>
    <rPh sb="33" eb="35">
      <t>ハッタツ</t>
    </rPh>
    <rPh sb="35" eb="37">
      <t>シエン</t>
    </rPh>
    <rPh sb="45" eb="48">
      <t>セッキョクテキ</t>
    </rPh>
    <rPh sb="49" eb="51">
      <t>タイオウ</t>
    </rPh>
    <rPh sb="52" eb="54">
      <t>キタイ</t>
    </rPh>
    <phoneticPr fontId="1"/>
  </si>
  <si>
    <t>法人による内部監査が適切に行われている。時間外労働については、業務の効率化等を通じて、削減に努められたい。</t>
    <rPh sb="0" eb="2">
      <t>ホウジン</t>
    </rPh>
    <rPh sb="5" eb="7">
      <t>ナイブ</t>
    </rPh>
    <rPh sb="7" eb="9">
      <t>カンサ</t>
    </rPh>
    <rPh sb="10" eb="12">
      <t>テキセツ</t>
    </rPh>
    <rPh sb="13" eb="14">
      <t>オコナ</t>
    </rPh>
    <rPh sb="20" eb="23">
      <t>ジカンガイ</t>
    </rPh>
    <rPh sb="23" eb="25">
      <t>ロウドウ</t>
    </rPh>
    <rPh sb="31" eb="33">
      <t>ギョウム</t>
    </rPh>
    <rPh sb="34" eb="37">
      <t>コウリツカ</t>
    </rPh>
    <rPh sb="37" eb="38">
      <t>ナド</t>
    </rPh>
    <rPh sb="39" eb="40">
      <t>ツウ</t>
    </rPh>
    <rPh sb="43" eb="45">
      <t>サクゲン</t>
    </rPh>
    <rPh sb="46" eb="47">
      <t>ツト</t>
    </rPh>
    <phoneticPr fontId="1"/>
  </si>
  <si>
    <t>専門職の欠員が解消された。職員の育成では、内部研修を実施するなど個々のスキルアップを取り組んでいる。</t>
    <rPh sb="0" eb="2">
      <t>センモン</t>
    </rPh>
    <rPh sb="2" eb="3">
      <t>ショク</t>
    </rPh>
    <rPh sb="4" eb="6">
      <t>ケツイン</t>
    </rPh>
    <rPh sb="7" eb="9">
      <t>カイショウ</t>
    </rPh>
    <phoneticPr fontId="1"/>
  </si>
  <si>
    <t>●小項目をＡＢＣＤ評価し、各評価を点数化</t>
    <rPh sb="1" eb="4">
      <t>ショウコウモク</t>
    </rPh>
    <rPh sb="9" eb="11">
      <t>ヒョウカ</t>
    </rPh>
    <rPh sb="13" eb="14">
      <t>カク</t>
    </rPh>
    <rPh sb="14" eb="16">
      <t>ヒョウカ</t>
    </rPh>
    <rPh sb="17" eb="20">
      <t>テンスウカ</t>
    </rPh>
    <phoneticPr fontId="1"/>
  </si>
  <si>
    <t>●中項目は小項目の点数の平均をもとにＡＢＣＤ評価</t>
    <phoneticPr fontId="1"/>
  </si>
  <si>
    <t>●大項目は小項目の点数の平均をもとにＡＢＣＤ評価</t>
    <rPh sb="1" eb="2">
      <t>ダイ</t>
    </rPh>
    <rPh sb="2" eb="4">
      <t>コウモク</t>
    </rPh>
    <rPh sb="5" eb="8">
      <t>ショウコウモク</t>
    </rPh>
    <rPh sb="9" eb="11">
      <t>テンスウ</t>
    </rPh>
    <rPh sb="12" eb="14">
      <t>ヘイキン</t>
    </rPh>
    <rPh sb="22" eb="24">
      <t>ヒョウカ</t>
    </rPh>
    <phoneticPr fontId="1"/>
  </si>
  <si>
    <t>●総合評価は全ての小項目の点数の平均をもとにＡＢＣＤ評価</t>
    <rPh sb="1" eb="3">
      <t>ソウゴウ</t>
    </rPh>
    <rPh sb="3" eb="5">
      <t>ヒョウカ</t>
    </rPh>
    <rPh sb="6" eb="7">
      <t>スベ</t>
    </rPh>
    <rPh sb="9" eb="12">
      <t>ショウコウモク</t>
    </rPh>
    <rPh sb="13" eb="15">
      <t>テンスウ</t>
    </rPh>
    <rPh sb="16" eb="18">
      <t>ヘイキン</t>
    </rPh>
    <rPh sb="26" eb="28">
      <t>ヒョウカ</t>
    </rPh>
    <phoneticPr fontId="1"/>
  </si>
  <si>
    <t>※評価なしの場合は上記平均に含めない</t>
    <rPh sb="1" eb="3">
      <t>ヒョウカ</t>
    </rPh>
    <rPh sb="6" eb="8">
      <t>バアイ</t>
    </rPh>
    <rPh sb="9" eb="11">
      <t>ジョウキ</t>
    </rPh>
    <rPh sb="11" eb="13">
      <t>ヘイキン</t>
    </rPh>
    <rPh sb="14" eb="15">
      <t>フク</t>
    </rPh>
    <phoneticPr fontId="1"/>
  </si>
  <si>
    <t>欠員の早期補填を含む、人材の確保及び人材育成のあり方について、検討されたい。</t>
    <rPh sb="8" eb="9">
      <t>フク</t>
    </rPh>
    <rPh sb="11" eb="13">
      <t>ジンザイ</t>
    </rPh>
    <rPh sb="14" eb="16">
      <t>カクホ</t>
    </rPh>
    <rPh sb="16" eb="17">
      <t>オヨ</t>
    </rPh>
    <rPh sb="18" eb="20">
      <t>ジンザイ</t>
    </rPh>
    <rPh sb="20" eb="22">
      <t>イクセイ</t>
    </rPh>
    <rPh sb="25" eb="26">
      <t>カタ</t>
    </rPh>
    <rPh sb="31" eb="33">
      <t>ケントウ</t>
    </rPh>
    <phoneticPr fontId="1"/>
  </si>
  <si>
    <t>さまざまな事業の実施により、適切な療育や相談支援等が行われているものの、児童発達支援及び保育所等訪問支援の利用は減少している。また、モニタリング回数を削減している状態にある。</t>
    <rPh sb="5" eb="7">
      <t>ジギョウ</t>
    </rPh>
    <rPh sb="8" eb="10">
      <t>ジッシ</t>
    </rPh>
    <rPh sb="14" eb="16">
      <t>テキセツ</t>
    </rPh>
    <rPh sb="17" eb="19">
      <t>リョウイク</t>
    </rPh>
    <rPh sb="20" eb="22">
      <t>ソウダン</t>
    </rPh>
    <rPh sb="22" eb="24">
      <t>シエン</t>
    </rPh>
    <rPh sb="24" eb="25">
      <t>トウ</t>
    </rPh>
    <rPh sb="26" eb="27">
      <t>オコナ</t>
    </rPh>
    <rPh sb="36" eb="38">
      <t>ジドウ</t>
    </rPh>
    <rPh sb="38" eb="40">
      <t>ハッタツ</t>
    </rPh>
    <rPh sb="40" eb="42">
      <t>シエン</t>
    </rPh>
    <rPh sb="42" eb="43">
      <t>オヨ</t>
    </rPh>
    <rPh sb="44" eb="46">
      <t>ホイク</t>
    </rPh>
    <rPh sb="46" eb="47">
      <t>ショ</t>
    </rPh>
    <rPh sb="47" eb="48">
      <t>トウ</t>
    </rPh>
    <rPh sb="48" eb="50">
      <t>ホウモン</t>
    </rPh>
    <rPh sb="50" eb="52">
      <t>シエン</t>
    </rPh>
    <rPh sb="53" eb="55">
      <t>リヨウ</t>
    </rPh>
    <rPh sb="56" eb="58">
      <t>ゲンショウ</t>
    </rPh>
    <rPh sb="72" eb="74">
      <t>カイスウ</t>
    </rPh>
    <rPh sb="75" eb="77">
      <t>サクゲン</t>
    </rPh>
    <rPh sb="81" eb="83">
      <t>ジョウタイ</t>
    </rPh>
    <phoneticPr fontId="1"/>
  </si>
  <si>
    <t>出席率、利用者数、モニタリング回数について、具体的な改善策の実施と成果を期待する。</t>
    <rPh sb="0" eb="2">
      <t>シュッセキ</t>
    </rPh>
    <rPh sb="2" eb="3">
      <t>リツ</t>
    </rPh>
    <rPh sb="4" eb="7">
      <t>リヨウシャ</t>
    </rPh>
    <rPh sb="7" eb="8">
      <t>スウ</t>
    </rPh>
    <rPh sb="15" eb="17">
      <t>カイスウ</t>
    </rPh>
    <rPh sb="22" eb="25">
      <t>グタイテキ</t>
    </rPh>
    <rPh sb="26" eb="28">
      <t>カイゼン</t>
    </rPh>
    <rPh sb="28" eb="29">
      <t>サク</t>
    </rPh>
    <rPh sb="30" eb="32">
      <t>ジッシ</t>
    </rPh>
    <rPh sb="33" eb="35">
      <t>セイカ</t>
    </rPh>
    <rPh sb="36" eb="38">
      <t>キタイ</t>
    </rPh>
    <phoneticPr fontId="1"/>
  </si>
  <si>
    <t>新しい取り組みについては、一定評価するが、障害福祉サービス等事業収入の減少額が大きいことから、効果は評価し得ない。</t>
    <rPh sb="0" eb="1">
      <t>アタラ</t>
    </rPh>
    <rPh sb="3" eb="4">
      <t>ト</t>
    </rPh>
    <rPh sb="5" eb="6">
      <t>ク</t>
    </rPh>
    <rPh sb="13" eb="15">
      <t>イッテイ</t>
    </rPh>
    <rPh sb="15" eb="17">
      <t>ヒョウカ</t>
    </rPh>
    <rPh sb="21" eb="23">
      <t>ショウガイ</t>
    </rPh>
    <rPh sb="23" eb="25">
      <t>フクシ</t>
    </rPh>
    <rPh sb="29" eb="30">
      <t>トウ</t>
    </rPh>
    <rPh sb="30" eb="32">
      <t>ジギョウ</t>
    </rPh>
    <rPh sb="32" eb="34">
      <t>シュウニュウ</t>
    </rPh>
    <rPh sb="35" eb="37">
      <t>ゲンショウ</t>
    </rPh>
    <rPh sb="37" eb="38">
      <t>ガク</t>
    </rPh>
    <rPh sb="39" eb="40">
      <t>オオ</t>
    </rPh>
    <rPh sb="47" eb="49">
      <t>コウカ</t>
    </rPh>
    <rPh sb="50" eb="52">
      <t>ヒョウカ</t>
    </rPh>
    <rPh sb="53" eb="54">
      <t>エ</t>
    </rPh>
    <phoneticPr fontId="1"/>
  </si>
  <si>
    <t>障害福祉サービス等事業収入が前年度より約15%減、金額にして18,385千円減少している。</t>
    <rPh sb="19" eb="20">
      <t>ヤク</t>
    </rPh>
    <rPh sb="23" eb="24">
      <t>ゲン</t>
    </rPh>
    <rPh sb="25" eb="27">
      <t>キンガク</t>
    </rPh>
    <phoneticPr fontId="1"/>
  </si>
  <si>
    <t>さくらんぼへの繰出金が、前年度の約2倍に膨れ上がっている状況である。早急な体質改善が求められる。</t>
    <rPh sb="12" eb="15">
      <t>ゼンネンド</t>
    </rPh>
    <rPh sb="16" eb="17">
      <t>ヤク</t>
    </rPh>
    <rPh sb="18" eb="19">
      <t>バイ</t>
    </rPh>
    <rPh sb="20" eb="21">
      <t>フク</t>
    </rPh>
    <rPh sb="22" eb="23">
      <t>ア</t>
    </rPh>
    <rPh sb="28" eb="30">
      <t>ジョウキョウ</t>
    </rPh>
    <rPh sb="34" eb="36">
      <t>サッキュウ</t>
    </rPh>
    <phoneticPr fontId="1"/>
  </si>
  <si>
    <t>利用者数や出席率の向上を期待する。また、定員区分についても、実際のサービス提供体制と相違があれば、適宜見直すこと。また、令和2年度においては、居宅訪問型児童発達支援を開始し、積極的な利用者の開拓と、サービス提供による収入増に努められたい。</t>
    <rPh sb="0" eb="3">
      <t>リヨウシャ</t>
    </rPh>
    <rPh sb="3" eb="4">
      <t>スウ</t>
    </rPh>
    <rPh sb="5" eb="7">
      <t>シュッセキ</t>
    </rPh>
    <rPh sb="7" eb="8">
      <t>リツ</t>
    </rPh>
    <rPh sb="9" eb="11">
      <t>コウジョウ</t>
    </rPh>
    <rPh sb="12" eb="14">
      <t>キタイ</t>
    </rPh>
    <rPh sb="20" eb="22">
      <t>テイイン</t>
    </rPh>
    <rPh sb="22" eb="24">
      <t>クブン</t>
    </rPh>
    <rPh sb="30" eb="32">
      <t>ジッサイ</t>
    </rPh>
    <rPh sb="37" eb="39">
      <t>テイキョウ</t>
    </rPh>
    <rPh sb="39" eb="41">
      <t>タイセイ</t>
    </rPh>
    <rPh sb="42" eb="44">
      <t>ソウイ</t>
    </rPh>
    <rPh sb="49" eb="51">
      <t>テキギ</t>
    </rPh>
    <rPh sb="51" eb="53">
      <t>ミナオ</t>
    </rPh>
    <rPh sb="60" eb="62">
      <t>レイワ</t>
    </rPh>
    <rPh sb="63" eb="65">
      <t>ネンド</t>
    </rPh>
    <rPh sb="71" eb="73">
      <t>キョタク</t>
    </rPh>
    <rPh sb="73" eb="75">
      <t>ホウモン</t>
    </rPh>
    <rPh sb="75" eb="76">
      <t>ガタ</t>
    </rPh>
    <rPh sb="76" eb="78">
      <t>ジドウ</t>
    </rPh>
    <rPh sb="78" eb="80">
      <t>ハッタツ</t>
    </rPh>
    <rPh sb="80" eb="82">
      <t>シエン</t>
    </rPh>
    <rPh sb="83" eb="85">
      <t>カイシ</t>
    </rPh>
    <rPh sb="87" eb="90">
      <t>セッキョクテキ</t>
    </rPh>
    <rPh sb="91" eb="94">
      <t>リヨウシャ</t>
    </rPh>
    <rPh sb="95" eb="97">
      <t>カイタク</t>
    </rPh>
    <rPh sb="103" eb="105">
      <t>テイキョウ</t>
    </rPh>
    <rPh sb="108" eb="110">
      <t>シュウニュウ</t>
    </rPh>
    <rPh sb="110" eb="111">
      <t>ゾウ</t>
    </rPh>
    <rPh sb="112" eb="113">
      <t>ツト</t>
    </rPh>
    <phoneticPr fontId="1"/>
  </si>
  <si>
    <t>事故発生時には、利用者並びに保護者への対応に万全を期すとともに、適切な再発防止策を講じること。</t>
    <rPh sb="0" eb="2">
      <t>ジコ</t>
    </rPh>
    <rPh sb="2" eb="4">
      <t>ハッセイ</t>
    </rPh>
    <rPh sb="4" eb="5">
      <t>ジ</t>
    </rPh>
    <rPh sb="8" eb="11">
      <t>リヨウシャ</t>
    </rPh>
    <rPh sb="11" eb="12">
      <t>ナラ</t>
    </rPh>
    <rPh sb="14" eb="17">
      <t>ホゴシャ</t>
    </rPh>
    <rPh sb="19" eb="21">
      <t>タイオウ</t>
    </rPh>
    <rPh sb="22" eb="24">
      <t>バンゼン</t>
    </rPh>
    <rPh sb="25" eb="26">
      <t>キ</t>
    </rPh>
    <rPh sb="32" eb="34">
      <t>テキセツ</t>
    </rPh>
    <rPh sb="35" eb="37">
      <t>サイハツ</t>
    </rPh>
    <rPh sb="37" eb="39">
      <t>ボウシ</t>
    </rPh>
    <rPh sb="39" eb="40">
      <t>サク</t>
    </rPh>
    <rPh sb="41" eb="42">
      <t>コウ</t>
    </rPh>
    <phoneticPr fontId="1"/>
  </si>
  <si>
    <t>一人ひとりのニーズに応じた適切なサービス提供を核として、収支バランスの改善に取り組むこと。また、相談支援事業の欠員は早急に対応されたい。加えて、法人内の人材育成、人材確保のあり方を検討されたい。市内の障害児通所支援事業所とは、研修を増加させる等して、交流の深化を図ることが望まれる。</t>
    <rPh sb="0" eb="2">
      <t>ヒトリ</t>
    </rPh>
    <rPh sb="10" eb="11">
      <t>オウ</t>
    </rPh>
    <rPh sb="13" eb="15">
      <t>テキセツ</t>
    </rPh>
    <rPh sb="20" eb="22">
      <t>テイキョウ</t>
    </rPh>
    <rPh sb="23" eb="24">
      <t>カク</t>
    </rPh>
    <rPh sb="28" eb="30">
      <t>シュウシ</t>
    </rPh>
    <rPh sb="35" eb="37">
      <t>カイゼン</t>
    </rPh>
    <rPh sb="38" eb="39">
      <t>ト</t>
    </rPh>
    <rPh sb="40" eb="41">
      <t>ク</t>
    </rPh>
    <rPh sb="48" eb="50">
      <t>ソウダン</t>
    </rPh>
    <rPh sb="50" eb="52">
      <t>シエン</t>
    </rPh>
    <rPh sb="52" eb="54">
      <t>ジギョウ</t>
    </rPh>
    <rPh sb="55" eb="57">
      <t>ケツイン</t>
    </rPh>
    <rPh sb="58" eb="60">
      <t>サッキュウ</t>
    </rPh>
    <rPh sb="61" eb="63">
      <t>タイオウ</t>
    </rPh>
    <rPh sb="68" eb="69">
      <t>クワ</t>
    </rPh>
    <rPh sb="72" eb="74">
      <t>ホウジン</t>
    </rPh>
    <rPh sb="74" eb="75">
      <t>ナイ</t>
    </rPh>
    <rPh sb="76" eb="78">
      <t>ジンザイ</t>
    </rPh>
    <rPh sb="78" eb="80">
      <t>イクセイ</t>
    </rPh>
    <rPh sb="81" eb="83">
      <t>ジンザイ</t>
    </rPh>
    <rPh sb="83" eb="85">
      <t>カクホ</t>
    </rPh>
    <rPh sb="88" eb="89">
      <t>カタ</t>
    </rPh>
    <rPh sb="90" eb="92">
      <t>ケントウ</t>
    </rPh>
    <rPh sb="97" eb="99">
      <t>シナイ</t>
    </rPh>
    <rPh sb="100" eb="101">
      <t>ショウ</t>
    </rPh>
    <rPh sb="101" eb="102">
      <t>ガイ</t>
    </rPh>
    <rPh sb="102" eb="103">
      <t>ジ</t>
    </rPh>
    <rPh sb="103" eb="105">
      <t>ツウショ</t>
    </rPh>
    <rPh sb="105" eb="107">
      <t>シエン</t>
    </rPh>
    <rPh sb="107" eb="109">
      <t>ジギョウ</t>
    </rPh>
    <rPh sb="109" eb="110">
      <t>ショ</t>
    </rPh>
    <rPh sb="113" eb="115">
      <t>ケンシュウ</t>
    </rPh>
    <rPh sb="116" eb="118">
      <t>ゾウカ</t>
    </rPh>
    <rPh sb="121" eb="122">
      <t>ナド</t>
    </rPh>
    <rPh sb="125" eb="127">
      <t>コウリュウ</t>
    </rPh>
    <rPh sb="128" eb="130">
      <t>シンカ</t>
    </rPh>
    <rPh sb="131" eb="132">
      <t>ハカ</t>
    </rPh>
    <rPh sb="136" eb="137">
      <t>ノゾ</t>
    </rPh>
    <phoneticPr fontId="1"/>
  </si>
  <si>
    <t>児童発達支援センターとして、児童発達支援事業、保育所等訪問支援事業、相談支援事業などを実施し、地域の中核的な療育支援機関としての役割を果たしている。また、令和2年度より、医療的ケア児への支援強化を目的として、関連分野のコーディネーターが配置されることや、施設改修が予定されており、市と協力の上、関連施策の推進に尽力している。</t>
    <rPh sb="77" eb="79">
      <t>レイワ</t>
    </rPh>
    <rPh sb="80" eb="82">
      <t>ネンド</t>
    </rPh>
    <rPh sb="85" eb="88">
      <t>イリョウテキ</t>
    </rPh>
    <rPh sb="90" eb="91">
      <t>ジ</t>
    </rPh>
    <rPh sb="93" eb="95">
      <t>シエン</t>
    </rPh>
    <rPh sb="95" eb="97">
      <t>キョウカ</t>
    </rPh>
    <rPh sb="98" eb="100">
      <t>モクテキ</t>
    </rPh>
    <rPh sb="104" eb="106">
      <t>カンレン</t>
    </rPh>
    <rPh sb="106" eb="108">
      <t>ブンヤ</t>
    </rPh>
    <rPh sb="118" eb="120">
      <t>ハイチ</t>
    </rPh>
    <rPh sb="127" eb="129">
      <t>シセツ</t>
    </rPh>
    <rPh sb="129" eb="131">
      <t>カイシュウ</t>
    </rPh>
    <rPh sb="132" eb="134">
      <t>ヨテイ</t>
    </rPh>
    <rPh sb="142" eb="144">
      <t>キョウリョク</t>
    </rPh>
    <rPh sb="145" eb="146">
      <t>ウエ</t>
    </rPh>
    <rPh sb="147" eb="149">
      <t>カンレン</t>
    </rPh>
    <rPh sb="149" eb="150">
      <t>セ</t>
    </rPh>
    <rPh sb="150" eb="151">
      <t>サク</t>
    </rPh>
    <rPh sb="152" eb="154">
      <t>スイシン</t>
    </rPh>
    <rPh sb="155" eb="157">
      <t>ジンリョク</t>
    </rPh>
    <phoneticPr fontId="1"/>
  </si>
  <si>
    <t>令和２年度中に、川西さくら園１階浴室後のスペースを改修し、医療的ケア児のグループ療育の充実を図ります。また、令和２年度より居宅訪問型児童発達支援の指定を受け、在宅の医療的ケア児のニーズに応えられる体勢を整えます。事業所に対しては、事業所向け研修会の実施等を通して、事業所への支援ができるよう考えていきます。</t>
    <rPh sb="0" eb="2">
      <t>レイワ</t>
    </rPh>
    <rPh sb="3" eb="5">
      <t>ネンド</t>
    </rPh>
    <rPh sb="5" eb="6">
      <t>チュウ</t>
    </rPh>
    <rPh sb="8" eb="10">
      <t>カワニシ</t>
    </rPh>
    <rPh sb="13" eb="14">
      <t>エン</t>
    </rPh>
    <rPh sb="15" eb="16">
      <t>カイ</t>
    </rPh>
    <rPh sb="16" eb="18">
      <t>ヨクシツ</t>
    </rPh>
    <rPh sb="18" eb="19">
      <t>アト</t>
    </rPh>
    <rPh sb="25" eb="27">
      <t>カイシュウ</t>
    </rPh>
    <rPh sb="29" eb="32">
      <t>イリョウテキ</t>
    </rPh>
    <rPh sb="34" eb="35">
      <t>ジ</t>
    </rPh>
    <rPh sb="40" eb="42">
      <t>リョウイク</t>
    </rPh>
    <rPh sb="43" eb="45">
      <t>ジュウジツ</t>
    </rPh>
    <rPh sb="46" eb="47">
      <t>ハカ</t>
    </rPh>
    <rPh sb="54" eb="56">
      <t>レイワ</t>
    </rPh>
    <rPh sb="57" eb="59">
      <t>ネンド</t>
    </rPh>
    <rPh sb="61" eb="63">
      <t>キョタク</t>
    </rPh>
    <rPh sb="63" eb="66">
      <t>ホウモンガタ</t>
    </rPh>
    <rPh sb="68" eb="70">
      <t>ハッタツ</t>
    </rPh>
    <rPh sb="70" eb="72">
      <t>シエン</t>
    </rPh>
    <rPh sb="73" eb="75">
      <t>シテイ</t>
    </rPh>
    <rPh sb="76" eb="77">
      <t>ウ</t>
    </rPh>
    <rPh sb="79" eb="81">
      <t>ザイタク</t>
    </rPh>
    <rPh sb="82" eb="85">
      <t>イリョウテキ</t>
    </rPh>
    <rPh sb="87" eb="88">
      <t>ジ</t>
    </rPh>
    <rPh sb="93" eb="94">
      <t>コタ</t>
    </rPh>
    <rPh sb="98" eb="100">
      <t>タイセイ</t>
    </rPh>
    <rPh sb="101" eb="102">
      <t>トトノ</t>
    </rPh>
    <rPh sb="106" eb="109">
      <t>ジギョウショ</t>
    </rPh>
    <rPh sb="110" eb="111">
      <t>タイ</t>
    </rPh>
    <rPh sb="115" eb="118">
      <t>ジギョウショ</t>
    </rPh>
    <rPh sb="118" eb="119">
      <t>ム</t>
    </rPh>
    <rPh sb="120" eb="123">
      <t>ケンシュウカイ</t>
    </rPh>
    <rPh sb="124" eb="126">
      <t>ジッシ</t>
    </rPh>
    <rPh sb="126" eb="127">
      <t>トウ</t>
    </rPh>
    <rPh sb="128" eb="129">
      <t>トオ</t>
    </rPh>
    <rPh sb="132" eb="135">
      <t>ジギョウショ</t>
    </rPh>
    <rPh sb="137" eb="139">
      <t>シエン</t>
    </rPh>
    <rPh sb="145" eb="146">
      <t>カンガ</t>
    </rPh>
    <phoneticPr fontId="1"/>
  </si>
  <si>
    <t>医療的ケア児の受け入れも実施しておりますが、リハビリ中心の支援になっている場合もあるため、グループ療育を充実させていく必要があります。また、センターとして在宅の医療的ケア児に対する支援も実施できる体制を整える必要があります。また、児童発達支援センターとして地域支援を実施しておりますが、まだまだ、児童発達支援事業所・放課後等デイサービス事業所との関係は希薄です。</t>
    <rPh sb="5" eb="6">
      <t>ジ</t>
    </rPh>
    <rPh sb="7" eb="8">
      <t>ウ</t>
    </rPh>
    <rPh sb="9" eb="10">
      <t>イ</t>
    </rPh>
    <rPh sb="12" eb="14">
      <t>ジッシ</t>
    </rPh>
    <rPh sb="26" eb="28">
      <t>チュウシン</t>
    </rPh>
    <rPh sb="29" eb="31">
      <t>シエン</t>
    </rPh>
    <rPh sb="37" eb="39">
      <t>バアイ</t>
    </rPh>
    <rPh sb="49" eb="51">
      <t>リョウイク</t>
    </rPh>
    <rPh sb="52" eb="54">
      <t>ジュウジツ</t>
    </rPh>
    <rPh sb="59" eb="61">
      <t>ヒツヨウ</t>
    </rPh>
    <rPh sb="77" eb="79">
      <t>ザイタク</t>
    </rPh>
    <rPh sb="80" eb="83">
      <t>イリョウテキ</t>
    </rPh>
    <rPh sb="85" eb="86">
      <t>ジ</t>
    </rPh>
    <rPh sb="87" eb="88">
      <t>タイ</t>
    </rPh>
    <rPh sb="90" eb="92">
      <t>シエン</t>
    </rPh>
    <rPh sb="93" eb="95">
      <t>ジッシ</t>
    </rPh>
    <rPh sb="98" eb="100">
      <t>タイセイ</t>
    </rPh>
    <rPh sb="101" eb="102">
      <t>トトノ</t>
    </rPh>
    <rPh sb="104" eb="106">
      <t>ヒツヨウ</t>
    </rPh>
    <rPh sb="115" eb="117">
      <t>ジドウ</t>
    </rPh>
    <rPh sb="117" eb="119">
      <t>ハッタツ</t>
    </rPh>
    <rPh sb="119" eb="121">
      <t>シエン</t>
    </rPh>
    <rPh sb="128" eb="130">
      <t>チイキ</t>
    </rPh>
    <rPh sb="130" eb="132">
      <t>シエン</t>
    </rPh>
    <rPh sb="133" eb="135">
      <t>ジッシ</t>
    </rPh>
    <rPh sb="148" eb="150">
      <t>ジドウ</t>
    </rPh>
    <rPh sb="150" eb="152">
      <t>ハッタツ</t>
    </rPh>
    <rPh sb="152" eb="154">
      <t>シエン</t>
    </rPh>
    <rPh sb="154" eb="157">
      <t>ジギョウショ</t>
    </rPh>
    <rPh sb="158" eb="161">
      <t>ホウカゴ</t>
    </rPh>
    <rPh sb="161" eb="162">
      <t>トウ</t>
    </rPh>
    <rPh sb="168" eb="171">
      <t>ジギョウショ</t>
    </rPh>
    <rPh sb="173" eb="175">
      <t>カンケイ</t>
    </rPh>
    <rPh sb="176" eb="178">
      <t>キハク</t>
    </rPh>
    <phoneticPr fontId="1"/>
  </si>
  <si>
    <t>きょうだい児保育の実施により延べ１０９名の園児の療育が可能となりましたが、児童発達支援の利用率の低下、保育所等訪問支援の件数減少、相談支援のモニタリング回数の減少による収入減を埋めるには至りませんでした。</t>
    <rPh sb="5" eb="6">
      <t>ジ</t>
    </rPh>
    <rPh sb="6" eb="8">
      <t>ホイク</t>
    </rPh>
    <rPh sb="9" eb="11">
      <t>ジッシ</t>
    </rPh>
    <rPh sb="14" eb="15">
      <t>ノ</t>
    </rPh>
    <rPh sb="19" eb="20">
      <t>メイ</t>
    </rPh>
    <rPh sb="21" eb="23">
      <t>エンジ</t>
    </rPh>
    <rPh sb="24" eb="26">
      <t>リョウイク</t>
    </rPh>
    <rPh sb="27" eb="29">
      <t>カノウ</t>
    </rPh>
    <rPh sb="37" eb="39">
      <t>ジドウ</t>
    </rPh>
    <rPh sb="39" eb="41">
      <t>ハッタツ</t>
    </rPh>
    <rPh sb="41" eb="43">
      <t>シエン</t>
    </rPh>
    <rPh sb="44" eb="47">
      <t>リヨウリツ</t>
    </rPh>
    <rPh sb="48" eb="50">
      <t>テイカ</t>
    </rPh>
    <rPh sb="51" eb="54">
      <t>ホイクショ</t>
    </rPh>
    <rPh sb="54" eb="55">
      <t>トウ</t>
    </rPh>
    <rPh sb="55" eb="57">
      <t>ホウモン</t>
    </rPh>
    <rPh sb="57" eb="59">
      <t>シエン</t>
    </rPh>
    <rPh sb="60" eb="62">
      <t>ケンスウ</t>
    </rPh>
    <rPh sb="62" eb="64">
      <t>ゲンショウ</t>
    </rPh>
    <rPh sb="65" eb="67">
      <t>ソウダン</t>
    </rPh>
    <rPh sb="67" eb="69">
      <t>シエン</t>
    </rPh>
    <rPh sb="76" eb="78">
      <t>カイスウ</t>
    </rPh>
    <rPh sb="79" eb="81">
      <t>ゲンショウ</t>
    </rPh>
    <rPh sb="84" eb="87">
      <t>シュウニュウゲン</t>
    </rPh>
    <rPh sb="88" eb="89">
      <t>ウ</t>
    </rPh>
    <rPh sb="93" eb="94">
      <t>イタ</t>
    </rPh>
    <phoneticPr fontId="1"/>
  </si>
  <si>
    <t>春休み・夏休み・冬休みなど長期休暇時には、きょうだい児保育を実施し、園児の療育を保障しました。事情単独や年中・年長児の単独通園日の設定も出席率向上には、十分ではないものの、一定の効果はありました。</t>
    <rPh sb="0" eb="2">
      <t>ハルヤス</t>
    </rPh>
    <rPh sb="4" eb="6">
      <t>ナツヤス</t>
    </rPh>
    <rPh sb="8" eb="10">
      <t>フユヤス</t>
    </rPh>
    <rPh sb="13" eb="15">
      <t>チョウキ</t>
    </rPh>
    <rPh sb="15" eb="18">
      <t>キュウカジ</t>
    </rPh>
    <rPh sb="26" eb="27">
      <t>ジ</t>
    </rPh>
    <rPh sb="27" eb="29">
      <t>ホイク</t>
    </rPh>
    <rPh sb="30" eb="32">
      <t>ジッシ</t>
    </rPh>
    <rPh sb="34" eb="36">
      <t>エンジ</t>
    </rPh>
    <rPh sb="37" eb="39">
      <t>リョウイク</t>
    </rPh>
    <rPh sb="40" eb="42">
      <t>ホショウ</t>
    </rPh>
    <rPh sb="47" eb="49">
      <t>ジジョウ</t>
    </rPh>
    <rPh sb="49" eb="51">
      <t>タンドク</t>
    </rPh>
    <rPh sb="52" eb="54">
      <t>ネンチュウ</t>
    </rPh>
    <rPh sb="55" eb="58">
      <t>ネンチョウジ</t>
    </rPh>
    <rPh sb="59" eb="61">
      <t>タンドク</t>
    </rPh>
    <rPh sb="61" eb="63">
      <t>ツウエン</t>
    </rPh>
    <rPh sb="63" eb="64">
      <t>ビ</t>
    </rPh>
    <rPh sb="65" eb="67">
      <t>セッテイ</t>
    </rPh>
    <rPh sb="68" eb="70">
      <t>シュッセキ</t>
    </rPh>
    <rPh sb="70" eb="71">
      <t>リツ</t>
    </rPh>
    <rPh sb="71" eb="73">
      <t>コウジョウ</t>
    </rPh>
    <rPh sb="76" eb="78">
      <t>ジュウブン</t>
    </rPh>
    <rPh sb="86" eb="88">
      <t>イッテイ</t>
    </rPh>
    <rPh sb="89" eb="91">
      <t>コウカ</t>
    </rPh>
    <phoneticPr fontId="1"/>
  </si>
  <si>
    <t>法令に則った事業運営に努めていますが、主任・主査・リーダー職員については、時間外労働が多くなっています。なお、市障害福祉課及び本部による時間外労働に対する指導を受け、改善を図っています。また、社協本部による「内部監査」を実施し、サービスチェックを実施しています。内部監査で受けた指摘に基づき改善を行っています。</t>
    <rPh sb="0" eb="2">
      <t>ホウレイ</t>
    </rPh>
    <rPh sb="3" eb="4">
      <t>ノット</t>
    </rPh>
    <rPh sb="6" eb="8">
      <t>ジギョウ</t>
    </rPh>
    <rPh sb="8" eb="10">
      <t>ウンエイ</t>
    </rPh>
    <rPh sb="11" eb="12">
      <t>ツト</t>
    </rPh>
    <rPh sb="19" eb="21">
      <t>シュニン</t>
    </rPh>
    <rPh sb="22" eb="24">
      <t>シュサ</t>
    </rPh>
    <rPh sb="29" eb="31">
      <t>ショクイン</t>
    </rPh>
    <rPh sb="37" eb="40">
      <t>ジカンガイ</t>
    </rPh>
    <rPh sb="40" eb="42">
      <t>ロウドウ</t>
    </rPh>
    <rPh sb="43" eb="44">
      <t>オオ</t>
    </rPh>
    <rPh sb="96" eb="98">
      <t>シャキョウ</t>
    </rPh>
    <rPh sb="98" eb="100">
      <t>ホンブ</t>
    </rPh>
    <rPh sb="104" eb="106">
      <t>ナイブ</t>
    </rPh>
    <rPh sb="106" eb="108">
      <t>カンサ</t>
    </rPh>
    <rPh sb="110" eb="112">
      <t>ジッシ</t>
    </rPh>
    <rPh sb="123" eb="125">
      <t>ジッシ</t>
    </rPh>
    <rPh sb="131" eb="133">
      <t>ナイブ</t>
    </rPh>
    <rPh sb="133" eb="135">
      <t>カンサ</t>
    </rPh>
    <rPh sb="136" eb="137">
      <t>ウ</t>
    </rPh>
    <rPh sb="139" eb="141">
      <t>シテキ</t>
    </rPh>
    <rPh sb="142" eb="143">
      <t>モト</t>
    </rPh>
    <rPh sb="145" eb="147">
      <t>カイゼン</t>
    </rPh>
    <rPh sb="148" eb="149">
      <t>オコナ</t>
    </rPh>
    <phoneticPr fontId="1"/>
  </si>
  <si>
    <t>令和元年度　指 定 管 理 者 評 価 シ ー ト</t>
    <rPh sb="0" eb="2">
      <t>レイワ</t>
    </rPh>
    <rPh sb="2" eb="3">
      <t>モト</t>
    </rPh>
    <rPh sb="3" eb="5">
      <t>ネンド</t>
    </rPh>
    <rPh sb="6" eb="7">
      <t>ユビ</t>
    </rPh>
    <rPh sb="8" eb="9">
      <t>サダム</t>
    </rPh>
    <rPh sb="10" eb="11">
      <t>カン</t>
    </rPh>
    <rPh sb="12" eb="13">
      <t>リ</t>
    </rPh>
    <rPh sb="14" eb="15">
      <t>モノ</t>
    </rPh>
    <rPh sb="16" eb="17">
      <t>ヒョウ</t>
    </rPh>
    <rPh sb="18" eb="19">
      <t>アタイ</t>
    </rPh>
    <phoneticPr fontId="1"/>
  </si>
  <si>
    <t>令和元年度　指定管理者評価シート＜１＞　指定概要　　（指定管理者によりご記入をお願いします。）</t>
    <rPh sb="0" eb="2">
      <t>レイワ</t>
    </rPh>
    <rPh sb="2" eb="3">
      <t>モト</t>
    </rPh>
    <rPh sb="3" eb="5">
      <t>ネンド</t>
    </rPh>
    <rPh sb="6" eb="8">
      <t>シテイ</t>
    </rPh>
    <rPh sb="8" eb="11">
      <t>カンリシャ</t>
    </rPh>
    <rPh sb="11" eb="13">
      <t>ヒョウカ</t>
    </rPh>
    <rPh sb="20" eb="22">
      <t>シテイ</t>
    </rPh>
    <rPh sb="22" eb="24">
      <t>ガイヨウ</t>
    </rPh>
    <rPh sb="27" eb="29">
      <t>シテイ</t>
    </rPh>
    <rPh sb="29" eb="32">
      <t>カンリシャ</t>
    </rPh>
    <rPh sb="36" eb="38">
      <t>キニュウ</t>
    </rPh>
    <rPh sb="40" eb="41">
      <t>ネガ</t>
    </rPh>
    <phoneticPr fontId="1"/>
  </si>
  <si>
    <t>令和元年度　指定管理者評価シート＜２＞　評価結果</t>
    <rPh sb="0" eb="2">
      <t>レイワ</t>
    </rPh>
    <rPh sb="2" eb="3">
      <t>モト</t>
    </rPh>
    <rPh sb="3" eb="5">
      <t>ネンド</t>
    </rPh>
    <rPh sb="6" eb="8">
      <t>シテイ</t>
    </rPh>
    <rPh sb="8" eb="11">
      <t>カンリシャ</t>
    </rPh>
    <rPh sb="11" eb="13">
      <t>ヒョウカ</t>
    </rPh>
    <rPh sb="20" eb="22">
      <t>ヒョウカ</t>
    </rPh>
    <rPh sb="22" eb="24">
      <t>ケッカ</t>
    </rPh>
    <phoneticPr fontId="1"/>
  </si>
  <si>
    <t xml:space="preserve">　・令和元年度に改善した内容
</t>
    <rPh sb="2" eb="4">
      <t>レイワ</t>
    </rPh>
    <rPh sb="4" eb="5">
      <t>モト</t>
    </rPh>
    <rPh sb="5" eb="7">
      <t>ネンド</t>
    </rPh>
    <phoneticPr fontId="1"/>
  </si>
  <si>
    <t>　　・令和元年度に改善したことによる効果</t>
    <rPh sb="3" eb="5">
      <t>レイワ</t>
    </rPh>
    <rPh sb="5" eb="6">
      <t>モト</t>
    </rPh>
    <rPh sb="6" eb="8">
      <t>ネンド</t>
    </rPh>
    <rPh sb="9" eb="11">
      <t>カイゼン</t>
    </rPh>
    <rPh sb="18" eb="20">
      <t>コウカ</t>
    </rPh>
    <phoneticPr fontId="1"/>
  </si>
  <si>
    <t>意見なし</t>
    <rPh sb="0" eb="2">
      <t>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</si>
</sst>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明朝"/>
      <family val="1"/>
      <charset val="128"/>
    </font>
    <font>
      <sz val="11"/>
      <color theme="1"/>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font>
    <font>
      <sz val="12"/>
      <color theme="1"/>
      <name val="ＭＳ Ｐゴシック"/>
      <family val="3"/>
      <charset val="128"/>
    </font>
    <font>
      <sz val="9"/>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b/>
      <sz val="11"/>
      <color theme="1"/>
      <name val="ＭＳ Ｐゴシック"/>
      <family val="3"/>
      <charset val="128"/>
    </font>
    <font>
      <sz val="11"/>
      <name val="ＭＳ Ｐゴシック"/>
      <family val="3"/>
      <charset val="128"/>
      <scheme val="minor"/>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450666829432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s>
  <borders count="10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medium">
        <color indexed="64"/>
      </right>
      <top/>
      <bottom style="thin">
        <color auto="1"/>
      </bottom>
      <diagonal style="thin">
        <color auto="1"/>
      </diagonal>
    </border>
    <border>
      <left style="thin">
        <color auto="1"/>
      </left>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top/>
      <bottom style="hair">
        <color indexed="64"/>
      </bottom>
      <diagonal/>
    </border>
    <border>
      <left style="thin">
        <color auto="1"/>
      </left>
      <right style="thin">
        <color auto="1"/>
      </right>
      <top style="thin">
        <color auto="1"/>
      </top>
      <bottom style="hair">
        <color indexed="64"/>
      </bottom>
      <diagonal/>
    </border>
    <border>
      <left style="thin">
        <color auto="1"/>
      </left>
      <right/>
      <top style="thin">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thin">
        <color auto="1"/>
      </left>
      <right style="thin">
        <color auto="1"/>
      </right>
      <top style="hair">
        <color indexed="64"/>
      </top>
      <bottom style="thin">
        <color auto="1"/>
      </bottom>
      <diagonal/>
    </border>
    <border>
      <left/>
      <right/>
      <top style="hair">
        <color auto="1"/>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auto="1"/>
      </left>
      <right style="thin">
        <color auto="1"/>
      </right>
      <top/>
      <bottom style="hair">
        <color indexed="64"/>
      </bottom>
      <diagonal/>
    </border>
    <border>
      <left style="medium">
        <color auto="1"/>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thin">
        <color auto="1"/>
      </bottom>
      <diagonal/>
    </border>
    <border>
      <left/>
      <right/>
      <top style="medium">
        <color indexed="64"/>
      </top>
      <bottom style="double">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hair">
        <color indexed="64"/>
      </top>
      <bottom/>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top style="hair">
        <color indexed="64"/>
      </top>
      <bottom style="hair">
        <color indexed="64"/>
      </bottom>
      <diagonal/>
    </border>
    <border>
      <left style="medium">
        <color indexed="64"/>
      </left>
      <right style="thin">
        <color indexed="64"/>
      </right>
      <top style="thin">
        <color auto="1"/>
      </top>
      <bottom style="hair">
        <color indexed="64"/>
      </bottom>
      <diagonal/>
    </border>
    <border>
      <left style="medium">
        <color indexed="64"/>
      </left>
      <right style="thin">
        <color auto="1"/>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thin">
        <color auto="1"/>
      </bottom>
      <diagonal/>
    </border>
    <border>
      <left style="thin">
        <color indexed="64"/>
      </left>
      <right style="medium">
        <color indexed="64"/>
      </right>
      <top style="thin">
        <color auto="1"/>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auto="1"/>
      </bottom>
      <diagonal/>
    </border>
    <border diagonalDown="1">
      <left/>
      <right/>
      <top style="medium">
        <color indexed="64"/>
      </top>
      <bottom style="thin">
        <color indexed="64"/>
      </bottom>
      <diagonal style="thin">
        <color indexed="64"/>
      </diagonal>
    </border>
    <border>
      <left/>
      <right style="thin">
        <color auto="1"/>
      </right>
      <top style="thin">
        <color auto="1"/>
      </top>
      <bottom style="hair">
        <color indexed="64"/>
      </bottom>
      <diagonal/>
    </border>
    <border diagonalDown="1">
      <left style="thin">
        <color indexed="64"/>
      </left>
      <right/>
      <top/>
      <bottom style="thin">
        <color indexed="64"/>
      </bottom>
      <diagonal style="thin">
        <color indexed="64"/>
      </diagonal>
    </border>
    <border>
      <left style="thin">
        <color auto="1"/>
      </left>
      <right/>
      <top style="hair">
        <color auto="1"/>
      </top>
      <bottom style="thin">
        <color auto="1"/>
      </bottom>
      <diagonal/>
    </border>
    <border>
      <left style="medium">
        <color indexed="64"/>
      </left>
      <right style="thin">
        <color indexed="64"/>
      </right>
      <top style="medium">
        <color indexed="64"/>
      </top>
      <bottom style="thin">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diagonalDown="1">
      <left/>
      <right/>
      <top/>
      <bottom style="thin">
        <color indexed="64"/>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auto="1"/>
      </top>
      <bottom/>
      <diagonal/>
    </border>
  </borders>
  <cellStyleXfs count="1">
    <xf numFmtId="0" fontId="0" fillId="0" borderId="0">
      <alignment vertical="center"/>
    </xf>
  </cellStyleXfs>
  <cellXfs count="663">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Font="1">
      <alignment vertical="center"/>
    </xf>
    <xf numFmtId="0" fontId="7" fillId="0" borderId="0" xfId="0" applyFont="1">
      <alignment vertical="center"/>
    </xf>
    <xf numFmtId="0" fontId="9" fillId="0" borderId="0" xfId="0" applyFont="1">
      <alignment vertical="center"/>
    </xf>
    <xf numFmtId="0" fontId="11" fillId="0" borderId="10" xfId="0" applyFont="1" applyBorder="1">
      <alignment vertical="center"/>
    </xf>
    <xf numFmtId="0" fontId="11" fillId="0" borderId="15" xfId="0" applyFont="1" applyBorder="1">
      <alignment vertical="center"/>
    </xf>
    <xf numFmtId="0" fontId="11" fillId="0" borderId="1" xfId="0" applyFont="1" applyBorder="1">
      <alignment vertical="center"/>
    </xf>
    <xf numFmtId="0" fontId="3" fillId="3" borderId="11" xfId="0" quotePrefix="1" applyNumberFormat="1" applyFont="1" applyFill="1" applyBorder="1" applyAlignment="1">
      <alignment horizontal="center" vertical="center"/>
    </xf>
    <xf numFmtId="0" fontId="0" fillId="0" borderId="0" xfId="0" applyFont="1">
      <alignment vertical="center"/>
    </xf>
    <xf numFmtId="0" fontId="2" fillId="3" borderId="11" xfId="0" quotePrefix="1" applyNumberFormat="1" applyFont="1" applyFill="1" applyBorder="1" applyAlignment="1">
      <alignment horizontal="center" vertical="center"/>
    </xf>
    <xf numFmtId="0" fontId="11"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3" fillId="0" borderId="0" xfId="0" applyFont="1" applyAlignment="1">
      <alignment vertical="center" wrapText="1"/>
    </xf>
    <xf numFmtId="0" fontId="3" fillId="0" borderId="13" xfId="0" applyFont="1" applyBorder="1" applyAlignment="1">
      <alignment horizontal="center" vertical="center"/>
    </xf>
    <xf numFmtId="0" fontId="12" fillId="0" borderId="0" xfId="0" applyFont="1">
      <alignment vertical="center"/>
    </xf>
    <xf numFmtId="0" fontId="10" fillId="0" borderId="0" xfId="0" applyFont="1">
      <alignment vertical="center"/>
    </xf>
    <xf numFmtId="0" fontId="0" fillId="0" borderId="0" xfId="0" applyFont="1" applyBorder="1" applyAlignment="1">
      <alignment horizontal="right" vertical="center"/>
    </xf>
    <xf numFmtId="0" fontId="3" fillId="0" borderId="13" xfId="0" applyFont="1" applyBorder="1">
      <alignment vertical="center"/>
    </xf>
    <xf numFmtId="0" fontId="3" fillId="0" borderId="7" xfId="0" applyFont="1" applyBorder="1">
      <alignment vertical="center"/>
    </xf>
    <xf numFmtId="0" fontId="3" fillId="0" borderId="8" xfId="0" applyFont="1" applyBorder="1">
      <alignment vertical="center"/>
    </xf>
    <xf numFmtId="0" fontId="11" fillId="0" borderId="13" xfId="0" applyFont="1" applyBorder="1" applyAlignment="1">
      <alignment horizontal="center" vertical="center"/>
    </xf>
    <xf numFmtId="0" fontId="11" fillId="0" borderId="13" xfId="0" applyFont="1" applyBorder="1">
      <alignment vertical="center"/>
    </xf>
    <xf numFmtId="0" fontId="11" fillId="0" borderId="7" xfId="0" applyFont="1" applyBorder="1">
      <alignment vertical="center"/>
    </xf>
    <xf numFmtId="0" fontId="11" fillId="0" borderId="8" xfId="0" applyFont="1" applyBorder="1">
      <alignment vertical="center"/>
    </xf>
    <xf numFmtId="0" fontId="3" fillId="3" borderId="12" xfId="0" quotePrefix="1" applyNumberFormat="1" applyFont="1" applyFill="1" applyBorder="1" applyAlignment="1">
      <alignment horizontal="center" vertical="center"/>
    </xf>
    <xf numFmtId="0" fontId="0" fillId="9" borderId="39" xfId="0" applyFont="1" applyFill="1" applyBorder="1">
      <alignment vertical="center"/>
    </xf>
    <xf numFmtId="0" fontId="0" fillId="9" borderId="39" xfId="0" applyFont="1" applyFill="1" applyBorder="1" applyAlignment="1">
      <alignment horizontal="right" vertical="center"/>
    </xf>
    <xf numFmtId="0" fontId="0" fillId="9" borderId="43" xfId="0" applyFont="1" applyFill="1" applyBorder="1">
      <alignment vertical="center"/>
    </xf>
    <xf numFmtId="0" fontId="0" fillId="9" borderId="43" xfId="0" applyFont="1" applyFill="1" applyBorder="1" applyAlignment="1">
      <alignment horizontal="right" vertical="center"/>
    </xf>
    <xf numFmtId="0" fontId="11" fillId="9" borderId="39" xfId="0" applyFont="1" applyFill="1" applyBorder="1" applyAlignment="1">
      <alignment horizontal="right" vertical="center"/>
    </xf>
    <xf numFmtId="0" fontId="2" fillId="9" borderId="40" xfId="0" applyFont="1" applyFill="1" applyBorder="1" applyAlignment="1">
      <alignment horizontal="center" vertical="center"/>
    </xf>
    <xf numFmtId="0" fontId="2" fillId="9" borderId="45" xfId="0" applyFont="1" applyFill="1" applyBorder="1" applyAlignment="1">
      <alignment horizontal="center" vertical="center"/>
    </xf>
    <xf numFmtId="0" fontId="11" fillId="9" borderId="43" xfId="0" applyFont="1" applyFill="1" applyBorder="1" applyAlignment="1">
      <alignment horizontal="right" vertical="center"/>
    </xf>
    <xf numFmtId="0" fontId="11" fillId="0" borderId="0" xfId="0" applyFont="1" applyBorder="1">
      <alignment vertical="center"/>
    </xf>
    <xf numFmtId="0" fontId="3" fillId="9" borderId="39" xfId="0" applyFont="1" applyFill="1" applyBorder="1">
      <alignment vertical="center"/>
    </xf>
    <xf numFmtId="0" fontId="3" fillId="9" borderId="43" xfId="0" applyFont="1" applyFill="1" applyBorder="1">
      <alignment vertical="center"/>
    </xf>
    <xf numFmtId="0" fontId="3" fillId="9" borderId="50" xfId="0" applyFont="1" applyFill="1" applyBorder="1">
      <alignment vertical="center"/>
    </xf>
    <xf numFmtId="0" fontId="3" fillId="0" borderId="39" xfId="0" applyFont="1" applyBorder="1">
      <alignment vertical="center"/>
    </xf>
    <xf numFmtId="0" fontId="2" fillId="0" borderId="40" xfId="0" applyFont="1" applyBorder="1" applyAlignment="1">
      <alignment horizontal="center" vertical="center"/>
    </xf>
    <xf numFmtId="0" fontId="11" fillId="0" borderId="39" xfId="0" applyFont="1" applyBorder="1" applyAlignment="1">
      <alignment horizontal="right" vertical="center"/>
    </xf>
    <xf numFmtId="0" fontId="3" fillId="0" borderId="43" xfId="0" applyFont="1" applyBorder="1">
      <alignment vertical="center"/>
    </xf>
    <xf numFmtId="0" fontId="2" fillId="0" borderId="45" xfId="0" applyFont="1" applyBorder="1" applyAlignment="1">
      <alignment horizontal="center" vertical="center"/>
    </xf>
    <xf numFmtId="0" fontId="11" fillId="0" borderId="43" xfId="0" applyFont="1" applyBorder="1" applyAlignment="1">
      <alignment horizontal="right" vertical="center"/>
    </xf>
    <xf numFmtId="0" fontId="2" fillId="0" borderId="49" xfId="0" applyFont="1" applyBorder="1" applyAlignment="1">
      <alignment horizontal="center" vertical="center"/>
    </xf>
    <xf numFmtId="0" fontId="11" fillId="0" borderId="50" xfId="0" applyFont="1" applyBorder="1" applyAlignment="1">
      <alignment horizontal="right" vertical="center"/>
    </xf>
    <xf numFmtId="0" fontId="3" fillId="8" borderId="13" xfId="0" applyFont="1" applyFill="1" applyBorder="1" applyAlignment="1">
      <alignment horizontal="center" vertical="center" wrapText="1"/>
    </xf>
    <xf numFmtId="0" fontId="2" fillId="0" borderId="39" xfId="0" applyFont="1" applyBorder="1">
      <alignment vertical="center"/>
    </xf>
    <xf numFmtId="0" fontId="0" fillId="0" borderId="39" xfId="0" applyFont="1" applyBorder="1" applyAlignment="1">
      <alignment horizontal="right" vertical="center"/>
    </xf>
    <xf numFmtId="0" fontId="2" fillId="0" borderId="43" xfId="0" applyFont="1" applyBorder="1">
      <alignment vertical="center"/>
    </xf>
    <xf numFmtId="0" fontId="0" fillId="0" borderId="43" xfId="0" applyFont="1" applyBorder="1">
      <alignment vertical="center"/>
    </xf>
    <xf numFmtId="0" fontId="0" fillId="0" borderId="43" xfId="0" applyFont="1" applyBorder="1" applyAlignment="1">
      <alignment horizontal="righ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11" fillId="3" borderId="16" xfId="0" applyFont="1" applyFill="1" applyBorder="1" applyAlignment="1">
      <alignment vertical="center"/>
    </xf>
    <xf numFmtId="0" fontId="11" fillId="3" borderId="0" xfId="0" applyFont="1" applyFill="1" applyBorder="1" applyAlignment="1">
      <alignment vertical="center"/>
    </xf>
    <xf numFmtId="0" fontId="3" fillId="8" borderId="13" xfId="0" applyFont="1" applyFill="1" applyBorder="1" applyAlignment="1">
      <alignment horizontal="center" vertical="center"/>
    </xf>
    <xf numFmtId="0" fontId="2" fillId="3" borderId="12" xfId="0" quotePrefix="1" applyNumberFormat="1" applyFont="1" applyFill="1" applyBorder="1" applyAlignment="1">
      <alignment horizontal="center" vertical="center"/>
    </xf>
    <xf numFmtId="0" fontId="3" fillId="0" borderId="28" xfId="0" applyFont="1" applyBorder="1">
      <alignment vertical="center"/>
    </xf>
    <xf numFmtId="0" fontId="3" fillId="8" borderId="35" xfId="0" applyFont="1" applyFill="1" applyBorder="1" applyAlignment="1">
      <alignment horizontal="center" vertical="center"/>
    </xf>
    <xf numFmtId="0" fontId="11" fillId="0" borderId="28" xfId="0" applyFont="1" applyBorder="1">
      <alignment vertical="center"/>
    </xf>
    <xf numFmtId="0" fontId="3" fillId="0" borderId="35" xfId="0" applyFont="1" applyBorder="1" applyAlignment="1">
      <alignment horizontal="center" vertical="center"/>
    </xf>
    <xf numFmtId="0" fontId="3" fillId="0" borderId="35" xfId="0" applyFont="1" applyBorder="1">
      <alignment vertical="center"/>
    </xf>
    <xf numFmtId="0" fontId="3" fillId="0" borderId="56" xfId="0" applyFont="1" applyBorder="1">
      <alignment vertical="center"/>
    </xf>
    <xf numFmtId="0" fontId="3" fillId="9" borderId="39" xfId="0" applyFont="1" applyFill="1" applyBorder="1" applyAlignment="1">
      <alignment horizontal="right" vertical="center"/>
    </xf>
    <xf numFmtId="0" fontId="3" fillId="9" borderId="50" xfId="0" applyFont="1" applyFill="1" applyBorder="1" applyAlignment="1">
      <alignment horizontal="right" vertical="center"/>
    </xf>
    <xf numFmtId="0" fontId="3" fillId="9" borderId="40" xfId="0" applyFont="1" applyFill="1" applyBorder="1">
      <alignment vertical="center"/>
    </xf>
    <xf numFmtId="0" fontId="3" fillId="9" borderId="41" xfId="0" applyFont="1" applyFill="1" applyBorder="1">
      <alignment vertical="center"/>
    </xf>
    <xf numFmtId="0" fontId="3" fillId="9" borderId="37" xfId="0" applyFont="1" applyFill="1" applyBorder="1">
      <alignment vertical="center"/>
    </xf>
    <xf numFmtId="0" fontId="3" fillId="9" borderId="43" xfId="0" applyFont="1" applyFill="1" applyBorder="1" applyAlignment="1">
      <alignment vertical="center"/>
    </xf>
    <xf numFmtId="0" fontId="3" fillId="9" borderId="43" xfId="0" applyFont="1" applyFill="1" applyBorder="1" applyAlignment="1">
      <alignment horizontal="right" vertical="center"/>
    </xf>
    <xf numFmtId="0" fontId="3" fillId="9" borderId="47" xfId="0" applyFont="1" applyFill="1" applyBorder="1">
      <alignment vertical="center"/>
    </xf>
    <xf numFmtId="0" fontId="11" fillId="3" borderId="0" xfId="0" applyFont="1" applyFill="1" applyBorder="1" applyAlignment="1">
      <alignment vertical="center" wrapText="1"/>
    </xf>
    <xf numFmtId="0" fontId="11" fillId="3" borderId="18" xfId="0" applyFont="1" applyFill="1" applyBorder="1" applyAlignment="1">
      <alignment vertical="center" wrapText="1"/>
    </xf>
    <xf numFmtId="0" fontId="3" fillId="3" borderId="13" xfId="0" quotePrefix="1" applyFont="1" applyFill="1" applyBorder="1" applyAlignment="1">
      <alignment horizontal="center" vertical="center"/>
    </xf>
    <xf numFmtId="0" fontId="11" fillId="0" borderId="0" xfId="0" applyFont="1" applyBorder="1" applyAlignment="1">
      <alignment vertical="center" wrapText="1"/>
    </xf>
    <xf numFmtId="0" fontId="5" fillId="3" borderId="16" xfId="0" applyFont="1" applyFill="1" applyBorder="1" applyAlignment="1">
      <alignment vertical="center"/>
    </xf>
    <xf numFmtId="0" fontId="5" fillId="3" borderId="0" xfId="0" applyFont="1" applyFill="1" applyBorder="1" applyAlignment="1">
      <alignment vertical="center"/>
    </xf>
    <xf numFmtId="0" fontId="7" fillId="5" borderId="0" xfId="0" applyFont="1" applyFill="1" applyBorder="1" applyAlignment="1">
      <alignment vertical="center"/>
    </xf>
    <xf numFmtId="0" fontId="11" fillId="3" borderId="16" xfId="0" applyFont="1" applyFill="1" applyBorder="1" applyAlignment="1">
      <alignment vertical="center" wrapText="1"/>
    </xf>
    <xf numFmtId="0" fontId="11" fillId="0" borderId="0" xfId="0" applyFont="1" applyAlignment="1">
      <alignment horizontal="center" vertical="center"/>
    </xf>
    <xf numFmtId="0" fontId="11" fillId="0" borderId="0" xfId="0" applyFont="1" applyBorder="1" applyAlignment="1">
      <alignment horizontal="center" vertical="center"/>
    </xf>
    <xf numFmtId="0" fontId="3" fillId="0" borderId="52" xfId="0" applyFont="1" applyFill="1" applyBorder="1">
      <alignment vertical="center"/>
    </xf>
    <xf numFmtId="0" fontId="3" fillId="0" borderId="54" xfId="0" applyFont="1" applyFill="1" applyBorder="1" applyAlignment="1">
      <alignment horizontal="center" vertical="center"/>
    </xf>
    <xf numFmtId="0" fontId="3" fillId="0" borderId="54" xfId="0" applyFont="1" applyFill="1" applyBorder="1">
      <alignment vertical="center"/>
    </xf>
    <xf numFmtId="0" fontId="3" fillId="0" borderId="55" xfId="0" applyFont="1" applyFill="1" applyBorder="1">
      <alignment vertical="center"/>
    </xf>
    <xf numFmtId="0" fontId="11" fillId="0" borderId="52" xfId="0" applyFont="1" applyFill="1" applyBorder="1">
      <alignment vertical="center"/>
    </xf>
    <xf numFmtId="0" fontId="11" fillId="0" borderId="54" xfId="0" applyFont="1" applyFill="1" applyBorder="1" applyAlignment="1">
      <alignment horizontal="center" vertical="center"/>
    </xf>
    <xf numFmtId="0" fontId="11" fillId="0" borderId="54" xfId="0" applyFont="1" applyFill="1" applyBorder="1">
      <alignment vertical="center"/>
    </xf>
    <xf numFmtId="0" fontId="11" fillId="0" borderId="55" xfId="0" applyFont="1" applyFill="1" applyBorder="1">
      <alignment vertical="center"/>
    </xf>
    <xf numFmtId="0" fontId="8" fillId="0" borderId="0" xfId="0" applyFont="1" applyBorder="1" applyAlignment="1"/>
    <xf numFmtId="0" fontId="0" fillId="0" borderId="1" xfId="0" applyFont="1" applyBorder="1" applyAlignment="1">
      <alignment horizontal="center" vertical="center"/>
    </xf>
    <xf numFmtId="0" fontId="11" fillId="4" borderId="60" xfId="0" applyFont="1" applyFill="1" applyBorder="1">
      <alignment vertical="center"/>
    </xf>
    <xf numFmtId="0" fontId="0" fillId="0" borderId="0" xfId="0" applyFont="1" applyAlignment="1"/>
    <xf numFmtId="0" fontId="0" fillId="0" borderId="62" xfId="0" applyFont="1" applyBorder="1" applyAlignment="1">
      <alignment horizontal="center" vertical="center"/>
    </xf>
    <xf numFmtId="0" fontId="3" fillId="5" borderId="8" xfId="0" applyFont="1" applyFill="1" applyBorder="1" applyAlignment="1">
      <alignment horizontal="center" vertical="center" wrapText="1"/>
    </xf>
    <xf numFmtId="0" fontId="3" fillId="3" borderId="15" xfId="0" applyFont="1" applyFill="1" applyBorder="1" applyAlignment="1">
      <alignment horizontal="center" vertical="center"/>
    </xf>
    <xf numFmtId="0" fontId="3" fillId="5" borderId="24" xfId="0" applyFont="1" applyFill="1" applyBorder="1" applyAlignment="1">
      <alignment horizontal="center" vertical="center"/>
    </xf>
    <xf numFmtId="0" fontId="3" fillId="3" borderId="20" xfId="0" applyFont="1" applyFill="1" applyBorder="1" applyAlignment="1">
      <alignment horizontal="center" vertical="center"/>
    </xf>
    <xf numFmtId="0" fontId="3" fillId="9" borderId="42" xfId="0" applyFont="1" applyFill="1" applyBorder="1" applyAlignment="1">
      <alignment horizontal="center" vertical="center"/>
    </xf>
    <xf numFmtId="0" fontId="3" fillId="9" borderId="46"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5" borderId="27" xfId="0" applyFont="1" applyFill="1" applyBorder="1" applyAlignment="1">
      <alignment horizontal="center" vertical="center"/>
    </xf>
    <xf numFmtId="0" fontId="3" fillId="9" borderId="36" xfId="0" applyFont="1" applyFill="1" applyBorder="1" applyAlignment="1">
      <alignment horizontal="center" vertical="center"/>
    </xf>
    <xf numFmtId="0" fontId="3" fillId="5" borderId="20" xfId="0" applyFont="1" applyFill="1" applyBorder="1" applyAlignment="1">
      <alignment horizontal="center" vertical="center" wrapText="1"/>
    </xf>
    <xf numFmtId="0" fontId="3" fillId="3" borderId="21" xfId="0" applyFont="1" applyFill="1" applyBorder="1" applyAlignment="1">
      <alignment horizontal="center" vertical="center"/>
    </xf>
    <xf numFmtId="0" fontId="0" fillId="0" borderId="39" xfId="0" applyFont="1" applyBorder="1">
      <alignment vertical="center"/>
    </xf>
    <xf numFmtId="0" fontId="2" fillId="3" borderId="65" xfId="0" quotePrefix="1" applyNumberFormat="1" applyFont="1" applyFill="1" applyBorder="1" applyAlignment="1">
      <alignment horizontal="center" vertical="center"/>
    </xf>
    <xf numFmtId="0" fontId="11" fillId="0" borderId="39" xfId="0" applyFont="1" applyBorder="1">
      <alignment vertical="center"/>
    </xf>
    <xf numFmtId="0" fontId="3" fillId="3" borderId="57"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3" borderId="57" xfId="0" applyFont="1" applyFill="1" applyBorder="1" applyAlignment="1">
      <alignment horizontal="center" vertical="center"/>
    </xf>
    <xf numFmtId="0" fontId="3" fillId="0" borderId="11" xfId="0" applyFont="1" applyBorder="1" applyAlignment="1">
      <alignment horizontal="center" vertical="center"/>
    </xf>
    <xf numFmtId="0" fontId="12" fillId="0" borderId="0" xfId="0" applyFont="1" applyFill="1">
      <alignment vertical="center"/>
    </xf>
    <xf numFmtId="0" fontId="3" fillId="0" borderId="16" xfId="0" applyFont="1" applyFill="1" applyBorder="1" applyAlignment="1">
      <alignment horizontal="center" vertical="center" wrapText="1"/>
    </xf>
    <xf numFmtId="0" fontId="11" fillId="0" borderId="0" xfId="0" applyFont="1" applyFill="1" applyBorder="1">
      <alignment vertical="center"/>
    </xf>
    <xf numFmtId="0" fontId="11" fillId="0" borderId="12" xfId="0" applyFont="1" applyFill="1" applyBorder="1">
      <alignment vertical="center"/>
    </xf>
    <xf numFmtId="0" fontId="11" fillId="0" borderId="5"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7" fillId="0" borderId="0" xfId="0" applyFont="1" applyFill="1">
      <alignment vertical="center"/>
    </xf>
    <xf numFmtId="0" fontId="11" fillId="0" borderId="40" xfId="0" applyFont="1" applyBorder="1" applyAlignment="1">
      <alignment horizontal="center" vertical="center"/>
    </xf>
    <xf numFmtId="0" fontId="11" fillId="0" borderId="40" xfId="0" applyFont="1" applyBorder="1">
      <alignment vertical="center"/>
    </xf>
    <xf numFmtId="0" fontId="11" fillId="0" borderId="41" xfId="0" applyFont="1" applyBorder="1">
      <alignment vertical="center"/>
    </xf>
    <xf numFmtId="0" fontId="11" fillId="0" borderId="37" xfId="0" applyFont="1" applyBorder="1">
      <alignment vertical="center"/>
    </xf>
    <xf numFmtId="0" fontId="0" fillId="0" borderId="43" xfId="0" applyFont="1" applyFill="1" applyBorder="1" applyAlignment="1">
      <alignment vertical="center"/>
    </xf>
    <xf numFmtId="0" fontId="0" fillId="0" borderId="47" xfId="0" applyFont="1" applyBorder="1">
      <alignment vertical="center"/>
    </xf>
    <xf numFmtId="0" fontId="3" fillId="9" borderId="75" xfId="0" applyFont="1" applyFill="1" applyBorder="1" applyAlignment="1">
      <alignment horizontal="center" vertical="center"/>
    </xf>
    <xf numFmtId="0" fontId="0" fillId="0" borderId="8" xfId="0" applyFont="1" applyBorder="1">
      <alignment vertical="center"/>
    </xf>
    <xf numFmtId="0" fontId="0" fillId="0" borderId="65" xfId="0" applyFont="1" applyBorder="1">
      <alignment vertical="center"/>
    </xf>
    <xf numFmtId="0" fontId="11" fillId="0" borderId="65" xfId="0" applyFont="1" applyBorder="1">
      <alignment vertical="center"/>
    </xf>
    <xf numFmtId="0" fontId="0" fillId="9" borderId="45" xfId="0" applyFont="1" applyFill="1" applyBorder="1">
      <alignment vertical="center"/>
    </xf>
    <xf numFmtId="0" fontId="11" fillId="9" borderId="45" xfId="0" applyFont="1" applyFill="1" applyBorder="1" applyAlignment="1">
      <alignment horizontal="right" vertical="center"/>
    </xf>
    <xf numFmtId="0" fontId="0" fillId="0" borderId="45" xfId="0" applyFont="1" applyBorder="1">
      <alignment vertical="center"/>
    </xf>
    <xf numFmtId="0" fontId="11" fillId="0" borderId="45" xfId="0" applyFont="1" applyBorder="1" applyAlignment="1">
      <alignment horizontal="right" vertical="center"/>
    </xf>
    <xf numFmtId="0" fontId="3" fillId="9" borderId="45" xfId="0" applyFont="1" applyFill="1" applyBorder="1" applyAlignment="1">
      <alignment vertical="center"/>
    </xf>
    <xf numFmtId="0" fontId="0" fillId="9" borderId="45" xfId="0" applyFont="1" applyFill="1" applyBorder="1" applyAlignment="1">
      <alignment horizontal="right" vertical="center"/>
    </xf>
    <xf numFmtId="0" fontId="11" fillId="0" borderId="50" xfId="0" applyFont="1" applyBorder="1">
      <alignment vertical="center"/>
    </xf>
    <xf numFmtId="0" fontId="3" fillId="9" borderId="83" xfId="0" applyFont="1" applyFill="1" applyBorder="1" applyAlignment="1">
      <alignment horizontal="center" vertical="center"/>
    </xf>
    <xf numFmtId="0" fontId="3" fillId="9" borderId="40" xfId="0" applyFont="1" applyFill="1" applyBorder="1" applyAlignment="1">
      <alignment vertical="center"/>
    </xf>
    <xf numFmtId="0" fontId="2" fillId="3" borderId="93" xfId="0" applyFont="1" applyFill="1" applyBorder="1" applyAlignment="1">
      <alignment horizontal="center" vertical="center"/>
    </xf>
    <xf numFmtId="0" fontId="3" fillId="0" borderId="47" xfId="0" applyFont="1" applyBorder="1">
      <alignment vertical="center"/>
    </xf>
    <xf numFmtId="0" fontId="11" fillId="0" borderId="47" xfId="0" applyFont="1" applyBorder="1" applyAlignment="1">
      <alignment horizontal="right" vertical="center"/>
    </xf>
    <xf numFmtId="0" fontId="3" fillId="9" borderId="82" xfId="0" applyFont="1" applyFill="1" applyBorder="1" applyAlignment="1">
      <alignment horizontal="center" vertical="center" wrapText="1"/>
    </xf>
    <xf numFmtId="0" fontId="3" fillId="9" borderId="83" xfId="0" applyFont="1" applyFill="1" applyBorder="1" applyAlignment="1">
      <alignment horizontal="center" vertical="center" wrapText="1"/>
    </xf>
    <xf numFmtId="0" fontId="2" fillId="0" borderId="47" xfId="0" applyFont="1" applyBorder="1">
      <alignment vertical="center"/>
    </xf>
    <xf numFmtId="0" fontId="0" fillId="0" borderId="47" xfId="0" applyFont="1" applyBorder="1" applyAlignment="1">
      <alignment horizontal="right" vertical="center"/>
    </xf>
    <xf numFmtId="0" fontId="3" fillId="2" borderId="20" xfId="0" applyFont="1" applyFill="1" applyBorder="1" applyAlignment="1">
      <alignment horizontal="center" vertical="center"/>
    </xf>
    <xf numFmtId="0" fontId="0" fillId="7" borderId="13" xfId="0" applyFont="1" applyFill="1" applyBorder="1">
      <alignment vertical="center"/>
    </xf>
    <xf numFmtId="0" fontId="3" fillId="2" borderId="8" xfId="0" applyFont="1" applyFill="1" applyBorder="1">
      <alignment vertical="center"/>
    </xf>
    <xf numFmtId="0" fontId="3" fillId="2" borderId="13" xfId="0" applyFont="1" applyFill="1" applyBorder="1">
      <alignment vertical="center"/>
    </xf>
    <xf numFmtId="0" fontId="3" fillId="0" borderId="51"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8" fillId="5" borderId="0" xfId="0" applyFont="1" applyFill="1" applyBorder="1" applyAlignment="1">
      <alignment vertical="center" wrapText="1"/>
    </xf>
    <xf numFmtId="0" fontId="3" fillId="3" borderId="0" xfId="0" applyFont="1" applyFill="1" applyBorder="1" applyAlignment="1">
      <alignment vertical="center"/>
    </xf>
    <xf numFmtId="0" fontId="3" fillId="0" borderId="39" xfId="0" applyFont="1" applyBorder="1" applyAlignment="1">
      <alignment horizontal="right" vertical="center"/>
    </xf>
    <xf numFmtId="0" fontId="3" fillId="0" borderId="43" xfId="0" applyFont="1" applyBorder="1" applyAlignment="1">
      <alignment horizontal="right" vertical="center"/>
    </xf>
    <xf numFmtId="0" fontId="3" fillId="0" borderId="47" xfId="0" applyFont="1" applyBorder="1" applyAlignment="1">
      <alignment horizontal="right" vertical="center"/>
    </xf>
    <xf numFmtId="0" fontId="8" fillId="0" borderId="0" xfId="0" applyFont="1" applyBorder="1" applyAlignment="1">
      <alignment horizontal="center"/>
    </xf>
    <xf numFmtId="0" fontId="3" fillId="9" borderId="66" xfId="0" applyFont="1" applyFill="1" applyBorder="1" applyAlignment="1">
      <alignment horizontal="center" vertical="center"/>
    </xf>
    <xf numFmtId="0" fontId="9" fillId="0" borderId="0" xfId="0" applyFont="1" applyAlignment="1">
      <alignment horizontal="center" vertical="center"/>
    </xf>
    <xf numFmtId="0" fontId="3" fillId="3" borderId="69" xfId="0" applyFont="1" applyFill="1" applyBorder="1" applyAlignment="1">
      <alignment horizontal="center" vertical="center"/>
    </xf>
    <xf numFmtId="0" fontId="3" fillId="0" borderId="62" xfId="0" applyFont="1" applyBorder="1" applyAlignment="1">
      <alignment horizontal="center" vertical="center" shrinkToFit="1"/>
    </xf>
    <xf numFmtId="0" fontId="3" fillId="9" borderId="85" xfId="0" applyFont="1" applyFill="1" applyBorder="1" applyAlignment="1">
      <alignment horizontal="center" vertical="center"/>
    </xf>
    <xf numFmtId="0" fontId="0" fillId="0" borderId="49" xfId="0" applyFont="1" applyBorder="1">
      <alignment vertical="center"/>
    </xf>
    <xf numFmtId="0" fontId="0" fillId="0" borderId="49" xfId="0" applyFont="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51" xfId="0" applyFont="1" applyFill="1" applyBorder="1" applyAlignment="1">
      <alignment horizontal="center" vertical="center" shrinkToFit="1"/>
    </xf>
    <xf numFmtId="0" fontId="3" fillId="0" borderId="52" xfId="0" applyFont="1" applyFill="1" applyBorder="1" applyAlignment="1">
      <alignment vertical="center" wrapText="1"/>
    </xf>
    <xf numFmtId="0" fontId="3" fillId="0" borderId="24" xfId="0" applyFont="1" applyFill="1" applyBorder="1" applyAlignment="1">
      <alignment horizontal="center" vertical="center" shrinkToFit="1"/>
    </xf>
    <xf numFmtId="0" fontId="3" fillId="0" borderId="25" xfId="0" applyFont="1" applyFill="1" applyBorder="1" applyAlignment="1">
      <alignment vertical="center" wrapText="1"/>
    </xf>
    <xf numFmtId="0" fontId="2" fillId="9" borderId="82" xfId="0" applyFont="1" applyFill="1" applyBorder="1" applyAlignment="1">
      <alignment horizontal="center" vertical="center"/>
    </xf>
    <xf numFmtId="0" fontId="3" fillId="9" borderId="68" xfId="0" applyFont="1" applyFill="1" applyBorder="1" applyAlignment="1">
      <alignment horizontal="center" vertical="center"/>
    </xf>
    <xf numFmtId="0" fontId="0" fillId="0" borderId="50" xfId="0" applyFont="1" applyBorder="1">
      <alignment vertical="center"/>
    </xf>
    <xf numFmtId="0" fontId="3" fillId="0" borderId="50" xfId="0" applyFont="1" applyBorder="1" applyAlignment="1">
      <alignment horizontal="center" vertical="center"/>
    </xf>
    <xf numFmtId="0" fontId="2" fillId="9" borderId="83" xfId="0" applyFont="1" applyFill="1" applyBorder="1" applyAlignment="1">
      <alignment horizontal="center" vertical="center"/>
    </xf>
    <xf numFmtId="0" fontId="0" fillId="0" borderId="50" xfId="0" applyFont="1" applyBorder="1" applyAlignment="1">
      <alignment horizontal="right" vertical="center"/>
    </xf>
    <xf numFmtId="0" fontId="9" fillId="6" borderId="0" xfId="0" applyFont="1" applyFill="1">
      <alignment vertical="center"/>
    </xf>
    <xf numFmtId="0" fontId="10" fillId="6" borderId="0" xfId="0" applyFont="1" applyFill="1">
      <alignment vertical="center"/>
    </xf>
    <xf numFmtId="0" fontId="3" fillId="6" borderId="0" xfId="0" applyFont="1" applyFill="1" applyAlignment="1">
      <alignment vertical="center" wrapText="1"/>
    </xf>
    <xf numFmtId="0" fontId="3" fillId="6" borderId="0" xfId="0" applyFont="1" applyFill="1">
      <alignment vertical="center"/>
    </xf>
    <xf numFmtId="0" fontId="3" fillId="6" borderId="0" xfId="0" applyFont="1" applyFill="1" applyBorder="1">
      <alignment vertical="center"/>
    </xf>
    <xf numFmtId="0" fontId="10" fillId="6" borderId="0" xfId="0" applyFont="1" applyFill="1" applyBorder="1">
      <alignment vertical="center"/>
    </xf>
    <xf numFmtId="0" fontId="9" fillId="6" borderId="0" xfId="0" applyFont="1" applyFill="1" applyBorder="1">
      <alignment vertical="center"/>
    </xf>
    <xf numFmtId="0" fontId="10" fillId="9" borderId="46" xfId="0" applyFont="1" applyFill="1" applyBorder="1" applyAlignment="1">
      <alignment horizontal="center" vertical="center"/>
    </xf>
    <xf numFmtId="0" fontId="10" fillId="3" borderId="8" xfId="0" applyFont="1" applyFill="1" applyBorder="1" applyAlignment="1">
      <alignment horizontal="center" vertical="center"/>
    </xf>
    <xf numFmtId="0" fontId="10" fillId="9" borderId="36" xfId="0" applyFont="1" applyFill="1" applyBorder="1" applyAlignment="1">
      <alignment horizontal="center" vertical="center" wrapText="1"/>
    </xf>
    <xf numFmtId="0" fontId="10" fillId="9" borderId="42" xfId="0" applyFont="1" applyFill="1" applyBorder="1" applyAlignment="1">
      <alignment horizontal="center" vertical="center"/>
    </xf>
    <xf numFmtId="0" fontId="10" fillId="9" borderId="42" xfId="0" applyFont="1" applyFill="1" applyBorder="1" applyAlignment="1">
      <alignment horizontal="center" vertical="center" wrapText="1"/>
    </xf>
    <xf numFmtId="0" fontId="10" fillId="9" borderId="46" xfId="0" applyFont="1" applyFill="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2" fillId="9" borderId="49" xfId="0" applyFont="1" applyFill="1" applyBorder="1" applyAlignment="1">
      <alignment horizontal="center" vertical="center"/>
    </xf>
    <xf numFmtId="0" fontId="11" fillId="9" borderId="47" xfId="0" applyFont="1" applyFill="1" applyBorder="1" applyAlignment="1">
      <alignment horizontal="right" vertical="center"/>
    </xf>
    <xf numFmtId="0" fontId="17" fillId="9" borderId="36" xfId="0" applyFont="1" applyFill="1" applyBorder="1" applyAlignment="1">
      <alignment horizontal="center" vertical="center" wrapText="1"/>
    </xf>
    <xf numFmtId="0" fontId="17" fillId="9" borderId="42"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11"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11"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8" fillId="0" borderId="8" xfId="0" applyFont="1" applyBorder="1" applyAlignment="1"/>
    <xf numFmtId="0" fontId="11"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wrapText="1"/>
    </xf>
    <xf numFmtId="0" fontId="11" fillId="0" borderId="15" xfId="0" applyFont="1" applyBorder="1" applyAlignment="1">
      <alignment vertical="center" wrapText="1"/>
    </xf>
    <xf numFmtId="0" fontId="11" fillId="0" borderId="14" xfId="0" applyFont="1" applyBorder="1" applyAlignment="1">
      <alignment vertical="center" wrapText="1"/>
    </xf>
    <xf numFmtId="0" fontId="0" fillId="0" borderId="2" xfId="0" applyFont="1" applyBorder="1" applyAlignment="1">
      <alignment horizontal="center"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0" fillId="0" borderId="10"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7" fillId="6" borderId="21"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6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64"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7" fillId="6" borderId="46" xfId="0" applyFont="1" applyFill="1" applyBorder="1" applyAlignment="1">
      <alignment horizontal="center" vertical="center"/>
    </xf>
    <xf numFmtId="0" fontId="7" fillId="6" borderId="47" xfId="0" applyFont="1" applyFill="1" applyBorder="1" applyAlignment="1">
      <alignment horizontal="center" vertical="center"/>
    </xf>
    <xf numFmtId="0" fontId="7" fillId="6" borderId="48" xfId="0" applyFont="1" applyFill="1" applyBorder="1" applyAlignment="1">
      <alignment horizontal="center" vertical="center"/>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7" fillId="6" borderId="94" xfId="0" applyFont="1" applyFill="1" applyBorder="1" applyAlignment="1">
      <alignment horizontal="center" vertical="center"/>
    </xf>
    <xf numFmtId="0" fontId="7" fillId="6" borderId="95" xfId="0" applyFont="1" applyFill="1" applyBorder="1" applyAlignment="1">
      <alignment horizontal="center" vertical="center"/>
    </xf>
    <xf numFmtId="0" fontId="7" fillId="6" borderId="96" xfId="0" applyFont="1" applyFill="1" applyBorder="1" applyAlignment="1">
      <alignment horizontal="center" vertical="center"/>
    </xf>
    <xf numFmtId="0" fontId="10" fillId="0" borderId="36" xfId="0" applyFont="1" applyFill="1" applyBorder="1" applyAlignment="1">
      <alignment vertical="center" wrapText="1"/>
    </xf>
    <xf numFmtId="0" fontId="10" fillId="0" borderId="37" xfId="0" applyFont="1" applyFill="1" applyBorder="1" applyAlignment="1">
      <alignment vertical="center" wrapText="1"/>
    </xf>
    <xf numFmtId="0" fontId="10" fillId="0" borderId="38" xfId="0" applyFont="1" applyFill="1" applyBorder="1" applyAlignment="1">
      <alignment vertical="center" wrapText="1"/>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94"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7" fillId="6" borderId="97" xfId="0" applyFont="1" applyFill="1" applyBorder="1" applyAlignment="1">
      <alignment horizontal="center" vertical="center"/>
    </xf>
    <xf numFmtId="0" fontId="7" fillId="6" borderId="89" xfId="0" applyFont="1" applyFill="1" applyBorder="1" applyAlignment="1">
      <alignment horizontal="center" vertical="center"/>
    </xf>
    <xf numFmtId="0" fontId="7" fillId="6" borderId="80" xfId="0" applyFont="1" applyFill="1" applyBorder="1" applyAlignment="1">
      <alignment horizontal="center" vertical="center"/>
    </xf>
    <xf numFmtId="0" fontId="0" fillId="0" borderId="81" xfId="0" applyFont="1" applyBorder="1" applyAlignment="1">
      <alignment horizontal="left" vertical="center" wrapText="1"/>
    </xf>
    <xf numFmtId="0" fontId="0" fillId="0" borderId="44" xfId="0" applyFont="1" applyBorder="1" applyAlignment="1">
      <alignment horizontal="left" vertical="center" wrapText="1"/>
    </xf>
    <xf numFmtId="0" fontId="0" fillId="0" borderId="92" xfId="0" applyFont="1" applyBorder="1" applyAlignment="1">
      <alignment horizontal="left" vertical="center" wrapText="1"/>
    </xf>
    <xf numFmtId="0" fontId="0" fillId="0" borderId="48" xfId="0" applyFont="1" applyBorder="1" applyAlignment="1">
      <alignment horizontal="left" vertical="center" wrapText="1"/>
    </xf>
    <xf numFmtId="0" fontId="10" fillId="0" borderId="92" xfId="0" applyFont="1" applyBorder="1" applyAlignment="1">
      <alignment vertical="center" wrapText="1"/>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91" xfId="0" applyFont="1" applyBorder="1" applyAlignment="1">
      <alignment horizontal="center" vertical="center"/>
    </xf>
    <xf numFmtId="0" fontId="11" fillId="0" borderId="30" xfId="0" applyFont="1" applyBorder="1" applyAlignment="1">
      <alignment horizontal="center" vertical="center"/>
    </xf>
    <xf numFmtId="0" fontId="9" fillId="0" borderId="23" xfId="0" applyFont="1" applyBorder="1" applyAlignment="1">
      <alignment horizontal="left" vertical="center" wrapText="1"/>
    </xf>
    <xf numFmtId="0" fontId="9" fillId="0" borderId="3" xfId="0" applyFont="1" applyBorder="1" applyAlignment="1">
      <alignment horizontal="left" vertical="center" wrapText="1"/>
    </xf>
    <xf numFmtId="0" fontId="9" fillId="0" borderId="17" xfId="0" applyFont="1" applyBorder="1" applyAlignment="1">
      <alignment horizontal="left" vertical="center" wrapText="1"/>
    </xf>
    <xf numFmtId="0" fontId="2" fillId="3" borderId="20" xfId="0" applyFont="1" applyFill="1" applyBorder="1" applyAlignment="1">
      <alignment vertical="center" wrapText="1"/>
    </xf>
    <xf numFmtId="0" fontId="3" fillId="3" borderId="8" xfId="0" applyFont="1" applyFill="1" applyBorder="1" applyAlignment="1">
      <alignment vertical="center" wrapText="1"/>
    </xf>
    <xf numFmtId="0" fontId="3" fillId="3" borderId="19" xfId="0" applyFont="1" applyFill="1" applyBorder="1" applyAlignment="1">
      <alignment vertical="center" wrapText="1"/>
    </xf>
    <xf numFmtId="0" fontId="11" fillId="0" borderId="41" xfId="0" applyFont="1" applyBorder="1" applyAlignment="1">
      <alignment horizontal="left" vertical="center" wrapText="1"/>
    </xf>
    <xf numFmtId="0" fontId="11" fillId="0" borderId="38" xfId="0" applyFont="1" applyBorder="1" applyAlignment="1">
      <alignment horizontal="lef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3" xfId="0" applyFont="1" applyBorder="1" applyAlignment="1">
      <alignment vertical="center" wrapText="1"/>
    </xf>
    <xf numFmtId="0" fontId="0" fillId="0" borderId="17" xfId="0" applyFont="1" applyBorder="1" applyAlignment="1">
      <alignment vertical="center" wrapText="1"/>
    </xf>
    <xf numFmtId="0" fontId="0" fillId="3" borderId="20" xfId="0" applyFont="1" applyFill="1" applyBorder="1" applyAlignment="1">
      <alignment vertical="center" wrapText="1"/>
    </xf>
    <xf numFmtId="0" fontId="0" fillId="3" borderId="8" xfId="0" applyFont="1" applyFill="1" applyBorder="1" applyAlignment="1">
      <alignment vertical="center" wrapText="1"/>
    </xf>
    <xf numFmtId="0" fontId="0" fillId="3" borderId="19" xfId="0" applyFont="1" applyFill="1" applyBorder="1" applyAlignment="1">
      <alignment vertical="center" wrapText="1"/>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15" fillId="0" borderId="41" xfId="0" applyFont="1" applyFill="1" applyBorder="1" applyAlignment="1">
      <alignment vertical="center" wrapText="1"/>
    </xf>
    <xf numFmtId="0" fontId="15" fillId="0" borderId="38" xfId="0" applyFont="1" applyFill="1" applyBorder="1" applyAlignment="1">
      <alignment vertical="center" wrapText="1"/>
    </xf>
    <xf numFmtId="0" fontId="15" fillId="0" borderId="92" xfId="0" applyFont="1" applyFill="1" applyBorder="1" applyAlignment="1">
      <alignment vertical="center" wrapText="1"/>
    </xf>
    <xf numFmtId="0" fontId="15" fillId="0" borderId="48" xfId="0" applyFont="1" applyFill="1" applyBorder="1" applyAlignment="1">
      <alignment vertical="center" wrapText="1"/>
    </xf>
    <xf numFmtId="0" fontId="11" fillId="0" borderId="92" xfId="0" applyFont="1" applyBorder="1" applyAlignment="1">
      <alignment horizontal="left" vertical="center" wrapText="1"/>
    </xf>
    <xf numFmtId="0" fontId="11" fillId="0" borderId="48" xfId="0" applyFont="1" applyBorder="1" applyAlignment="1">
      <alignment horizontal="left" vertical="center" wrapText="1"/>
    </xf>
    <xf numFmtId="0" fontId="10" fillId="0" borderId="81" xfId="0" applyFont="1" applyBorder="1" applyAlignment="1">
      <alignment vertical="center" wrapText="1"/>
    </xf>
    <xf numFmtId="0" fontId="10" fillId="0" borderId="44" xfId="0" applyFont="1" applyBorder="1" applyAlignment="1">
      <alignment vertical="center" wrapText="1"/>
    </xf>
    <xf numFmtId="0" fontId="10" fillId="0" borderId="21" xfId="0" applyFont="1" applyBorder="1" applyAlignment="1">
      <alignment horizontal="left" vertical="center" wrapText="1"/>
    </xf>
    <xf numFmtId="0" fontId="10" fillId="0" borderId="15" xfId="0" applyFont="1" applyBorder="1" applyAlignment="1">
      <alignment horizontal="left" vertical="center" wrapText="1"/>
    </xf>
    <xf numFmtId="0" fontId="10" fillId="0" borderId="22" xfId="0" applyFont="1" applyBorder="1" applyAlignment="1">
      <alignment horizontal="left" vertical="center" wrapText="1"/>
    </xf>
    <xf numFmtId="0" fontId="11" fillId="0" borderId="20" xfId="0" applyFont="1" applyBorder="1" applyAlignment="1">
      <alignment vertical="center" wrapText="1"/>
    </xf>
    <xf numFmtId="0" fontId="11" fillId="0" borderId="8" xfId="0" applyFont="1" applyBorder="1" applyAlignment="1">
      <alignment vertical="center" wrapText="1"/>
    </xf>
    <xf numFmtId="0" fontId="11" fillId="0" borderId="19" xfId="0" applyFont="1" applyBorder="1" applyAlignment="1">
      <alignment vertical="center" wrapText="1"/>
    </xf>
    <xf numFmtId="0" fontId="10" fillId="0" borderId="98" xfId="0" applyFont="1" applyBorder="1" applyAlignment="1">
      <alignment horizontal="left" vertical="center" wrapText="1"/>
    </xf>
    <xf numFmtId="0" fontId="10" fillId="0" borderId="99" xfId="0" applyFont="1" applyBorder="1" applyAlignment="1">
      <alignment horizontal="left" vertical="center" wrapText="1"/>
    </xf>
    <xf numFmtId="0" fontId="10" fillId="0" borderId="100" xfId="0" applyFont="1" applyBorder="1" applyAlignment="1">
      <alignment horizontal="left" vertical="center" wrapText="1"/>
    </xf>
    <xf numFmtId="0" fontId="11" fillId="0" borderId="98" xfId="0" applyFont="1" applyBorder="1" applyAlignment="1">
      <alignment vertical="center" wrapText="1"/>
    </xf>
    <xf numFmtId="0" fontId="11" fillId="0" borderId="99" xfId="0" applyFont="1" applyBorder="1" applyAlignment="1">
      <alignment vertical="center" wrapText="1"/>
    </xf>
    <xf numFmtId="0" fontId="11" fillId="0" borderId="100" xfId="0" applyFont="1" applyBorder="1" applyAlignment="1">
      <alignment vertical="center" wrapText="1"/>
    </xf>
    <xf numFmtId="0" fontId="11" fillId="0" borderId="81" xfId="0" applyFont="1" applyBorder="1" applyAlignment="1">
      <alignment horizontal="left" vertical="center" wrapText="1"/>
    </xf>
    <xf numFmtId="0" fontId="11" fillId="0" borderId="44" xfId="0" applyFont="1" applyBorder="1" applyAlignment="1">
      <alignment horizontal="left" vertical="center" wrapText="1"/>
    </xf>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11" fillId="0" borderId="22" xfId="0" applyFont="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11" fillId="0" borderId="41" xfId="0" applyFont="1" applyBorder="1" applyAlignment="1">
      <alignment vertical="center" wrapText="1"/>
    </xf>
    <xf numFmtId="0" fontId="11" fillId="0" borderId="38" xfId="0" applyFont="1" applyBorder="1" applyAlignment="1">
      <alignment vertical="center" wrapText="1"/>
    </xf>
    <xf numFmtId="0" fontId="11" fillId="0" borderId="37" xfId="0" applyFont="1" applyBorder="1" applyAlignment="1">
      <alignment horizontal="left"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11" fillId="0" borderId="98" xfId="0" applyFont="1" applyBorder="1" applyAlignment="1">
      <alignment horizontal="left" vertical="center" wrapText="1"/>
    </xf>
    <xf numFmtId="0" fontId="11" fillId="0" borderId="99" xfId="0" applyFont="1" applyBorder="1" applyAlignment="1">
      <alignment horizontal="left" vertical="center" wrapText="1"/>
    </xf>
    <xf numFmtId="0" fontId="11" fillId="0" borderId="100" xfId="0" applyFont="1" applyBorder="1" applyAlignment="1">
      <alignment horizontal="left" vertical="center" wrapText="1"/>
    </xf>
    <xf numFmtId="0" fontId="11" fillId="0" borderId="20" xfId="0" applyFont="1" applyBorder="1" applyAlignment="1">
      <alignment horizontal="left" vertical="center" wrapText="1"/>
    </xf>
    <xf numFmtId="0" fontId="11" fillId="0" borderId="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0" fillId="0" borderId="21" xfId="0" applyFont="1" applyFill="1" applyBorder="1" applyAlignment="1">
      <alignment vertical="center" wrapText="1"/>
    </xf>
    <xf numFmtId="0" fontId="10" fillId="0" borderId="15" xfId="0" applyFont="1" applyFill="1" applyBorder="1" applyAlignment="1">
      <alignment vertical="center" wrapText="1"/>
    </xf>
    <xf numFmtId="0" fontId="10" fillId="0" borderId="22"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22" xfId="0" applyFont="1" applyFill="1" applyBorder="1" applyAlignment="1">
      <alignment horizontal="left" vertical="center"/>
    </xf>
    <xf numFmtId="0" fontId="11" fillId="0" borderId="23" xfId="0" applyFont="1" applyBorder="1" applyAlignment="1">
      <alignment horizontal="left" vertical="center" wrapText="1"/>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10" fillId="0" borderId="41"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0" fillId="0" borderId="41" xfId="0" applyFont="1" applyBorder="1" applyAlignment="1">
      <alignment vertical="center" wrapText="1"/>
    </xf>
    <xf numFmtId="0" fontId="0" fillId="0" borderId="38" xfId="0" applyFont="1" applyBorder="1" applyAlignment="1">
      <alignment vertical="center" wrapText="1"/>
    </xf>
    <xf numFmtId="0" fontId="10" fillId="6" borderId="21" xfId="0" applyFont="1" applyFill="1" applyBorder="1" applyAlignment="1">
      <alignment vertical="center" wrapText="1"/>
    </xf>
    <xf numFmtId="0" fontId="10" fillId="6" borderId="15" xfId="0" applyFont="1" applyFill="1" applyBorder="1" applyAlignment="1">
      <alignment vertical="center" wrapText="1"/>
    </xf>
    <xf numFmtId="0" fontId="10" fillId="6" borderId="22" xfId="0" applyFont="1" applyFill="1" applyBorder="1" applyAlignment="1">
      <alignment vertical="center" wrapText="1"/>
    </xf>
    <xf numFmtId="0" fontId="10" fillId="6" borderId="98" xfId="0" applyFont="1" applyFill="1" applyBorder="1" applyAlignment="1">
      <alignment vertical="center" wrapText="1"/>
    </xf>
    <xf numFmtId="0" fontId="10" fillId="6" borderId="99" xfId="0" applyFont="1" applyFill="1" applyBorder="1" applyAlignment="1">
      <alignment vertical="center" wrapText="1"/>
    </xf>
    <xf numFmtId="0" fontId="10" fillId="6" borderId="100" xfId="0" applyFont="1" applyFill="1" applyBorder="1" applyAlignment="1">
      <alignment vertical="center" wrapText="1"/>
    </xf>
    <xf numFmtId="0" fontId="10" fillId="0" borderId="91" xfId="0" applyFont="1" applyBorder="1" applyAlignment="1">
      <alignment horizontal="center" vertical="center"/>
    </xf>
    <xf numFmtId="0" fontId="10" fillId="0" borderId="30" xfId="0" applyFont="1" applyBorder="1" applyAlignment="1">
      <alignment horizontal="center" vertical="center"/>
    </xf>
    <xf numFmtId="0" fontId="3" fillId="0" borderId="78" xfId="0" applyFont="1" applyBorder="1" applyAlignment="1">
      <alignment horizontal="center" vertical="center"/>
    </xf>
    <xf numFmtId="0" fontId="3" fillId="0" borderId="77"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4" borderId="33"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11" fillId="0" borderId="39" xfId="0" applyFont="1" applyBorder="1" applyAlignment="1">
      <alignment horizontal="left" vertical="center" wrapText="1"/>
    </xf>
    <xf numFmtId="0" fontId="11" fillId="0" borderId="64" xfId="0" applyFont="1" applyBorder="1" applyAlignment="1">
      <alignment horizontal="left" vertical="center" wrapText="1"/>
    </xf>
    <xf numFmtId="0" fontId="0" fillId="0" borderId="50" xfId="0" applyFont="1" applyBorder="1" applyAlignment="1">
      <alignment horizontal="left" vertical="center" wrapText="1"/>
    </xf>
    <xf numFmtId="0" fontId="0" fillId="0" borderId="67" xfId="0" applyFont="1" applyBorder="1" applyAlignment="1">
      <alignment horizontal="left" vertical="center" wrapText="1"/>
    </xf>
    <xf numFmtId="0" fontId="0" fillId="0" borderId="39" xfId="0" applyFont="1" applyBorder="1" applyAlignment="1">
      <alignment horizontal="left" vertical="center" wrapText="1"/>
    </xf>
    <xf numFmtId="0" fontId="0" fillId="0" borderId="64" xfId="0" applyFont="1" applyBorder="1" applyAlignment="1">
      <alignment horizontal="left" vertical="center" wrapText="1"/>
    </xf>
    <xf numFmtId="0" fontId="0" fillId="0" borderId="8" xfId="0" applyFont="1" applyBorder="1" applyAlignment="1">
      <alignment horizontal="left" vertical="center" wrapText="1"/>
    </xf>
    <xf numFmtId="0" fontId="0" fillId="0" borderId="19" xfId="0" applyFont="1" applyBorder="1" applyAlignment="1">
      <alignment horizontal="left" vertical="center" wrapText="1"/>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7" fillId="0" borderId="8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3" fillId="9" borderId="82" xfId="0" applyFont="1" applyFill="1" applyBorder="1" applyAlignment="1">
      <alignment horizontal="center" vertical="center" wrapText="1"/>
    </xf>
    <xf numFmtId="0" fontId="3" fillId="9" borderId="83" xfId="0" applyFont="1" applyFill="1" applyBorder="1" applyAlignment="1">
      <alignment horizontal="center" vertical="center" wrapText="1"/>
    </xf>
    <xf numFmtId="0" fontId="3" fillId="9" borderId="85" xfId="0" applyFont="1" applyFill="1" applyBorder="1" applyAlignment="1">
      <alignment horizontal="center" vertical="center" wrapText="1"/>
    </xf>
    <xf numFmtId="0" fontId="13" fillId="3" borderId="57" xfId="0" applyFont="1" applyFill="1" applyBorder="1" applyAlignment="1">
      <alignment vertical="center" wrapText="1" shrinkToFit="1"/>
    </xf>
    <xf numFmtId="0" fontId="14" fillId="3" borderId="58" xfId="0" applyFont="1" applyFill="1" applyBorder="1" applyAlignment="1">
      <alignment vertical="center" wrapText="1" shrinkToFit="1"/>
    </xf>
    <xf numFmtId="0" fontId="14" fillId="3" borderId="59" xfId="0" applyFont="1" applyFill="1" applyBorder="1" applyAlignment="1">
      <alignment vertical="center" wrapText="1" shrinkToFit="1"/>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0" fontId="3" fillId="0" borderId="3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1" fillId="4" borderId="60" xfId="0" applyFont="1" applyFill="1" applyBorder="1" applyAlignment="1">
      <alignment vertical="center"/>
    </xf>
    <xf numFmtId="0" fontId="11" fillId="4" borderId="61" xfId="0" applyFont="1" applyFill="1" applyBorder="1" applyAlignment="1">
      <alignment vertical="center"/>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49" xfId="0" applyFont="1" applyFill="1" applyBorder="1" applyAlignment="1">
      <alignment horizontal="center" vertical="center"/>
    </xf>
    <xf numFmtId="0" fontId="0" fillId="0" borderId="62" xfId="0" applyFont="1" applyBorder="1" applyAlignment="1">
      <alignment horizontal="center" vertical="center"/>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5" borderId="27" xfId="0" applyFont="1" applyFill="1" applyBorder="1" applyAlignment="1">
      <alignment vertical="center" wrapText="1"/>
    </xf>
    <xf numFmtId="0" fontId="3" fillId="5" borderId="28" xfId="0" applyFont="1" applyFill="1" applyBorder="1" applyAlignment="1">
      <alignment vertical="center" wrapText="1"/>
    </xf>
    <xf numFmtId="0" fontId="3" fillId="5" borderId="29" xfId="0" applyFont="1" applyFill="1" applyBorder="1" applyAlignment="1">
      <alignment vertical="center" wrapText="1"/>
    </xf>
    <xf numFmtId="0" fontId="3" fillId="3" borderId="57" xfId="0" applyFont="1" applyFill="1" applyBorder="1" applyAlignment="1">
      <alignment vertical="center" wrapText="1" shrinkToFit="1"/>
    </xf>
    <xf numFmtId="0" fontId="3" fillId="3" borderId="58" xfId="0" applyFont="1" applyFill="1" applyBorder="1" applyAlignment="1">
      <alignment vertical="center" wrapText="1" shrinkToFit="1"/>
    </xf>
    <xf numFmtId="0" fontId="3" fillId="3" borderId="59" xfId="0" applyFont="1" applyFill="1" applyBorder="1" applyAlignment="1">
      <alignment vertical="center" wrapText="1" shrinkToFit="1"/>
    </xf>
    <xf numFmtId="0" fontId="3" fillId="0" borderId="55"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3" fillId="0" borderId="76" xfId="0" applyFont="1" applyBorder="1" applyAlignment="1">
      <alignment horizontal="center" vertical="center"/>
    </xf>
    <xf numFmtId="0" fontId="15" fillId="0" borderId="3" xfId="0" applyFont="1" applyFill="1" applyBorder="1" applyAlignment="1">
      <alignment vertical="center" wrapText="1"/>
    </xf>
    <xf numFmtId="0" fontId="15" fillId="0" borderId="17" xfId="0" applyFont="1" applyFill="1" applyBorder="1" applyAlignment="1">
      <alignment vertical="center" wrapText="1"/>
    </xf>
    <xf numFmtId="0" fontId="15" fillId="0" borderId="39" xfId="0" applyFont="1" applyFill="1" applyBorder="1" applyAlignment="1">
      <alignment vertical="center" wrapText="1"/>
    </xf>
    <xf numFmtId="0" fontId="15" fillId="0" borderId="64" xfId="0" applyFont="1" applyFill="1" applyBorder="1" applyAlignment="1">
      <alignment vertical="center" wrapText="1"/>
    </xf>
    <xf numFmtId="0" fontId="10" fillId="0" borderId="50" xfId="0" applyFont="1" applyFill="1" applyBorder="1" applyAlignment="1">
      <alignment vertical="center" wrapText="1"/>
    </xf>
    <xf numFmtId="0" fontId="10" fillId="0" borderId="67" xfId="0" applyFont="1" applyFill="1" applyBorder="1" applyAlignment="1">
      <alignment vertical="center" wrapText="1"/>
    </xf>
    <xf numFmtId="0" fontId="10" fillId="0" borderId="39" xfId="0" applyFont="1" applyFill="1" applyBorder="1" applyAlignment="1">
      <alignment vertical="center" wrapText="1"/>
    </xf>
    <xf numFmtId="0" fontId="10" fillId="0" borderId="64" xfId="0" applyFont="1" applyFill="1" applyBorder="1" applyAlignment="1">
      <alignment vertical="center" wrapText="1"/>
    </xf>
    <xf numFmtId="0" fontId="10" fillId="0" borderId="8" xfId="0" applyFont="1" applyFill="1" applyBorder="1" applyAlignment="1">
      <alignment vertical="center" wrapText="1"/>
    </xf>
    <xf numFmtId="0" fontId="10" fillId="0" borderId="19" xfId="0" applyFont="1" applyFill="1" applyBorder="1" applyAlignment="1">
      <alignment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2"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71" xfId="0" applyFont="1" applyBorder="1" applyAlignment="1">
      <alignment horizontal="left" vertical="center" wrapText="1" shrinkToFit="1"/>
    </xf>
    <xf numFmtId="0" fontId="3" fillId="0" borderId="1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2" fillId="3" borderId="20" xfId="0" applyFont="1" applyFill="1" applyBorder="1" applyAlignment="1">
      <alignment horizontal="left" vertical="center"/>
    </xf>
    <xf numFmtId="0" fontId="3" fillId="3" borderId="8" xfId="0" applyFont="1" applyFill="1" applyBorder="1" applyAlignment="1">
      <alignment horizontal="left" vertical="center"/>
    </xf>
    <xf numFmtId="0" fontId="3" fillId="3" borderId="19" xfId="0" applyFont="1" applyFill="1" applyBorder="1" applyAlignment="1">
      <alignment horizontal="left" vertical="center"/>
    </xf>
    <xf numFmtId="0" fontId="3" fillId="9" borderId="42" xfId="0" applyFont="1" applyFill="1" applyBorder="1" applyAlignment="1">
      <alignment vertical="center" wrapText="1" shrinkToFit="1"/>
    </xf>
    <xf numFmtId="0" fontId="3" fillId="9" borderId="43" xfId="0" applyFont="1" applyFill="1" applyBorder="1" applyAlignment="1">
      <alignment vertical="center" wrapText="1" shrinkToFit="1"/>
    </xf>
    <xf numFmtId="0" fontId="3" fillId="9" borderId="44" xfId="0" applyFont="1" applyFill="1" applyBorder="1" applyAlignment="1">
      <alignment vertical="center" wrapText="1" shrinkToFit="1"/>
    </xf>
    <xf numFmtId="0" fontId="3" fillId="9" borderId="66" xfId="0" applyFont="1" applyFill="1" applyBorder="1" applyAlignment="1">
      <alignment vertical="center" wrapText="1"/>
    </xf>
    <xf numFmtId="0" fontId="3" fillId="9" borderId="50" xfId="0" applyFont="1" applyFill="1" applyBorder="1" applyAlignment="1">
      <alignment vertical="center" wrapText="1"/>
    </xf>
    <xf numFmtId="0" fontId="3" fillId="9" borderId="67" xfId="0" applyFont="1" applyFill="1" applyBorder="1" applyAlignment="1">
      <alignment vertical="center" wrapText="1"/>
    </xf>
    <xf numFmtId="0" fontId="2" fillId="3" borderId="8" xfId="0" applyFont="1" applyFill="1" applyBorder="1" applyAlignment="1">
      <alignment vertical="center"/>
    </xf>
    <xf numFmtId="0" fontId="3" fillId="3" borderId="8" xfId="0" applyFont="1" applyFill="1" applyBorder="1" applyAlignment="1">
      <alignment vertical="center"/>
    </xf>
    <xf numFmtId="0" fontId="3" fillId="3" borderId="19" xfId="0" applyFont="1" applyFill="1" applyBorder="1" applyAlignment="1">
      <alignment vertical="center"/>
    </xf>
    <xf numFmtId="0" fontId="3" fillId="5" borderId="24" xfId="0" applyFont="1" applyFill="1" applyBorder="1" applyAlignment="1">
      <alignment vertical="center" wrapText="1"/>
    </xf>
    <xf numFmtId="0" fontId="3" fillId="5" borderId="25" xfId="0" applyFont="1" applyFill="1" applyBorder="1" applyAlignment="1">
      <alignment vertical="center" wrapText="1"/>
    </xf>
    <xf numFmtId="0" fontId="3" fillId="5" borderId="26" xfId="0" applyFont="1" applyFill="1" applyBorder="1" applyAlignment="1">
      <alignment vertical="center" wrapText="1"/>
    </xf>
    <xf numFmtId="0" fontId="2"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4" borderId="33" xfId="0" applyFont="1" applyFill="1" applyBorder="1" applyAlignment="1">
      <alignment horizontal="center" vertical="center" shrinkToFit="1"/>
    </xf>
    <xf numFmtId="0" fontId="3" fillId="4" borderId="70"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3" fillId="9" borderId="36" xfId="0" applyFont="1" applyFill="1" applyBorder="1" applyAlignment="1">
      <alignment vertical="center" wrapText="1" shrinkToFit="1"/>
    </xf>
    <xf numFmtId="0" fontId="3" fillId="9" borderId="37" xfId="0" applyFont="1" applyFill="1" applyBorder="1" applyAlignment="1">
      <alignment vertical="center" wrapText="1" shrinkToFit="1"/>
    </xf>
    <xf numFmtId="0" fontId="3" fillId="9" borderId="38" xfId="0" applyFont="1" applyFill="1" applyBorder="1" applyAlignment="1">
      <alignment vertical="center" wrapText="1" shrinkToFit="1"/>
    </xf>
    <xf numFmtId="0" fontId="10" fillId="0" borderId="41" xfId="0" applyFont="1" applyBorder="1" applyAlignment="1">
      <alignment vertical="center" wrapText="1"/>
    </xf>
    <xf numFmtId="0" fontId="10" fillId="0" borderId="38" xfId="0" applyFont="1" applyBorder="1" applyAlignment="1">
      <alignment vertical="center" wrapText="1"/>
    </xf>
    <xf numFmtId="0" fontId="3" fillId="3" borderId="57" xfId="0" applyFont="1" applyFill="1" applyBorder="1" applyAlignment="1">
      <alignment vertical="center"/>
    </xf>
    <xf numFmtId="0" fontId="3" fillId="9" borderId="23" xfId="0" applyFont="1" applyFill="1" applyBorder="1" applyAlignment="1">
      <alignment vertical="center" wrapText="1"/>
    </xf>
    <xf numFmtId="0" fontId="3" fillId="9" borderId="3" xfId="0" applyFont="1" applyFill="1" applyBorder="1" applyAlignment="1">
      <alignment vertical="center" wrapText="1"/>
    </xf>
    <xf numFmtId="0" fontId="3" fillId="9" borderId="17" xfId="0" applyFont="1" applyFill="1" applyBorder="1" applyAlignment="1">
      <alignment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0" fillId="0" borderId="41" xfId="0" applyFont="1" applyFill="1" applyBorder="1" applyAlignment="1">
      <alignment vertical="center" wrapText="1"/>
    </xf>
    <xf numFmtId="0" fontId="10" fillId="0" borderId="92" xfId="0" applyFont="1" applyFill="1" applyBorder="1" applyAlignment="1">
      <alignment vertical="center" wrapText="1"/>
    </xf>
    <xf numFmtId="0" fontId="10" fillId="0" borderId="48" xfId="0" applyFont="1" applyFill="1" applyBorder="1" applyAlignment="1">
      <alignment vertical="center" wrapText="1"/>
    </xf>
    <xf numFmtId="0" fontId="2" fillId="3" borderId="57" xfId="0" applyFont="1" applyFill="1" applyBorder="1" applyAlignment="1">
      <alignment vertical="center" wrapText="1"/>
    </xf>
    <xf numFmtId="0" fontId="3" fillId="3" borderId="58" xfId="0" applyFont="1" applyFill="1" applyBorder="1" applyAlignment="1">
      <alignment vertical="center" wrapText="1"/>
    </xf>
    <xf numFmtId="0" fontId="3" fillId="3" borderId="59" xfId="0" applyFont="1" applyFill="1" applyBorder="1" applyAlignment="1">
      <alignment vertical="center" wrapText="1"/>
    </xf>
    <xf numFmtId="0" fontId="10" fillId="0" borderId="21" xfId="0" applyFont="1" applyBorder="1" applyAlignment="1">
      <alignment vertical="center" wrapText="1"/>
    </xf>
    <xf numFmtId="0" fontId="10" fillId="0" borderId="15" xfId="0" applyFont="1" applyBorder="1" applyAlignment="1">
      <alignment vertical="center" wrapText="1"/>
    </xf>
    <xf numFmtId="0" fontId="10" fillId="0" borderId="22" xfId="0" applyFont="1" applyBorder="1" applyAlignment="1">
      <alignment vertical="center" wrapText="1"/>
    </xf>
    <xf numFmtId="0" fontId="10" fillId="0" borderId="98" xfId="0" applyFont="1" applyBorder="1" applyAlignment="1">
      <alignment vertical="center" wrapText="1"/>
    </xf>
    <xf numFmtId="0" fontId="10" fillId="0" borderId="99" xfId="0" applyFont="1" applyBorder="1" applyAlignment="1">
      <alignment vertical="center" wrapText="1"/>
    </xf>
    <xf numFmtId="0" fontId="10" fillId="0" borderId="100" xfId="0" applyFont="1" applyBorder="1" applyAlignment="1">
      <alignment vertical="center" wrapText="1"/>
    </xf>
    <xf numFmtId="0" fontId="3" fillId="9" borderId="46" xfId="0" applyFont="1" applyFill="1" applyBorder="1" applyAlignment="1">
      <alignment vertical="center" wrapText="1" shrinkToFit="1"/>
    </xf>
    <xf numFmtId="0" fontId="3" fillId="9" borderId="47" xfId="0" applyFont="1" applyFill="1" applyBorder="1" applyAlignment="1">
      <alignment vertical="center" wrapText="1" shrinkToFit="1"/>
    </xf>
    <xf numFmtId="0" fontId="3" fillId="9" borderId="48" xfId="0" applyFont="1" applyFill="1" applyBorder="1" applyAlignment="1">
      <alignment vertical="center" wrapText="1" shrinkToFit="1"/>
    </xf>
    <xf numFmtId="0" fontId="3" fillId="6" borderId="20" xfId="0" applyFont="1" applyFill="1" applyBorder="1" applyAlignment="1">
      <alignment vertical="center" wrapText="1"/>
    </xf>
    <xf numFmtId="0" fontId="3" fillId="6" borderId="8" xfId="0" applyFont="1" applyFill="1" applyBorder="1" applyAlignment="1">
      <alignment vertical="center" wrapText="1"/>
    </xf>
    <xf numFmtId="0" fontId="3" fillId="6" borderId="19" xfId="0" applyFont="1" applyFill="1" applyBorder="1" applyAlignment="1">
      <alignment vertical="center" wrapText="1"/>
    </xf>
    <xf numFmtId="0" fontId="3" fillId="6" borderId="21"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3" fillId="6" borderId="36" xfId="0" applyFont="1" applyFill="1" applyBorder="1" applyAlignment="1">
      <alignment vertical="center" wrapText="1" shrinkToFit="1"/>
    </xf>
    <xf numFmtId="0" fontId="3" fillId="6" borderId="37" xfId="0" applyFont="1" applyFill="1" applyBorder="1" applyAlignment="1">
      <alignment vertical="center" wrapText="1" shrinkToFit="1"/>
    </xf>
    <xf numFmtId="0" fontId="3" fillId="6" borderId="38" xfId="0" applyFont="1" applyFill="1" applyBorder="1" applyAlignment="1">
      <alignment vertical="center" wrapText="1" shrinkToFi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9" borderId="63" xfId="0" applyFont="1" applyFill="1" applyBorder="1" applyAlignment="1">
      <alignment vertical="center" wrapText="1"/>
    </xf>
    <xf numFmtId="0" fontId="3" fillId="9" borderId="39" xfId="0" applyFont="1" applyFill="1" applyBorder="1" applyAlignment="1">
      <alignment vertical="center" wrapText="1"/>
    </xf>
    <xf numFmtId="0" fontId="3" fillId="9" borderId="64" xfId="0" applyFont="1" applyFill="1" applyBorder="1" applyAlignment="1">
      <alignment vertical="center" wrapText="1"/>
    </xf>
    <xf numFmtId="0" fontId="3" fillId="9" borderId="20" xfId="0" applyFont="1" applyFill="1" applyBorder="1" applyAlignment="1">
      <alignment vertical="center" wrapText="1"/>
    </xf>
    <xf numFmtId="0" fontId="3" fillId="9" borderId="8" xfId="0" applyFont="1" applyFill="1" applyBorder="1" applyAlignment="1">
      <alignment vertical="center" wrapText="1"/>
    </xf>
    <xf numFmtId="0" fontId="3" fillId="9" borderId="19" xfId="0" applyFont="1" applyFill="1" applyBorder="1" applyAlignment="1">
      <alignment vertical="center" wrapText="1"/>
    </xf>
    <xf numFmtId="0" fontId="13" fillId="3" borderId="20" xfId="0" applyFont="1" applyFill="1" applyBorder="1" applyAlignment="1">
      <alignment vertical="center" wrapText="1" shrinkToFit="1"/>
    </xf>
    <xf numFmtId="0" fontId="14" fillId="3" borderId="8" xfId="0" applyFont="1" applyFill="1" applyBorder="1" applyAlignment="1">
      <alignment vertical="center" wrapText="1" shrinkToFit="1"/>
    </xf>
    <xf numFmtId="0" fontId="14" fillId="3" borderId="19" xfId="0" applyFont="1" applyFill="1" applyBorder="1" applyAlignment="1">
      <alignment vertical="center" wrapText="1" shrinkToFit="1"/>
    </xf>
    <xf numFmtId="0" fontId="16" fillId="0" borderId="41" xfId="0" applyFont="1" applyBorder="1" applyAlignment="1">
      <alignment vertical="center" wrapText="1"/>
    </xf>
    <xf numFmtId="0" fontId="16" fillId="0" borderId="38" xfId="0" applyFont="1" applyBorder="1" applyAlignment="1">
      <alignment vertical="center" wrapText="1"/>
    </xf>
    <xf numFmtId="0" fontId="6" fillId="6" borderId="21"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22" xfId="0" applyFont="1" applyFill="1" applyBorder="1" applyAlignment="1">
      <alignment horizontal="center" vertical="center"/>
    </xf>
    <xf numFmtId="0" fontId="6" fillId="6" borderId="98" xfId="0" applyFont="1" applyFill="1" applyBorder="1" applyAlignment="1">
      <alignment horizontal="center" vertical="center"/>
    </xf>
    <xf numFmtId="0" fontId="6" fillId="6" borderId="99" xfId="0" applyFont="1" applyFill="1" applyBorder="1" applyAlignment="1">
      <alignment horizontal="center" vertical="center"/>
    </xf>
    <xf numFmtId="0" fontId="6" fillId="6" borderId="100"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9" borderId="46" xfId="0" applyFont="1" applyFill="1" applyBorder="1" applyAlignment="1">
      <alignment vertical="center" wrapText="1"/>
    </xf>
    <xf numFmtId="0" fontId="3" fillId="9" borderId="47" xfId="0" applyFont="1" applyFill="1" applyBorder="1" applyAlignment="1">
      <alignment vertical="center" wrapText="1"/>
    </xf>
    <xf numFmtId="0" fontId="3" fillId="9" borderId="48" xfId="0" applyFont="1" applyFill="1" applyBorder="1" applyAlignment="1">
      <alignment vertical="center" wrapText="1"/>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10" fillId="0" borderId="9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0" fillId="0" borderId="92" xfId="0" applyFont="1" applyBorder="1" applyAlignment="1">
      <alignment vertical="center" wrapText="1"/>
    </xf>
    <xf numFmtId="0" fontId="10" fillId="6" borderId="21"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10" fillId="6" borderId="22" xfId="0" applyFont="1" applyFill="1" applyBorder="1" applyAlignment="1">
      <alignment horizontal="left" vertical="center" wrapText="1"/>
    </xf>
    <xf numFmtId="0" fontId="16" fillId="6" borderId="98" xfId="0" applyFont="1" applyFill="1" applyBorder="1" applyAlignment="1">
      <alignment horizontal="left" vertical="center" wrapText="1"/>
    </xf>
    <xf numFmtId="0" fontId="16" fillId="6" borderId="99" xfId="0" applyFont="1" applyFill="1" applyBorder="1" applyAlignment="1">
      <alignment horizontal="left" vertical="center" wrapText="1"/>
    </xf>
    <xf numFmtId="0" fontId="16" fillId="6" borderId="100" xfId="0" applyFont="1" applyFill="1" applyBorder="1" applyAlignment="1">
      <alignment horizontal="left" vertical="center" wrapText="1"/>
    </xf>
    <xf numFmtId="0" fontId="3" fillId="3" borderId="20" xfId="0" applyFont="1" applyFill="1" applyBorder="1" applyAlignment="1">
      <alignment vertical="center"/>
    </xf>
    <xf numFmtId="0" fontId="6" fillId="0" borderId="63" xfId="0" applyFont="1" applyFill="1" applyBorder="1" applyAlignment="1">
      <alignment vertical="center" wrapText="1"/>
    </xf>
    <xf numFmtId="0" fontId="6" fillId="0" borderId="39" xfId="0" applyFont="1" applyFill="1" applyBorder="1" applyAlignment="1">
      <alignment vertical="center" wrapText="1"/>
    </xf>
    <xf numFmtId="0" fontId="6" fillId="0" borderId="64" xfId="0" applyFont="1" applyFill="1" applyBorder="1" applyAlignment="1">
      <alignment vertical="center" wrapText="1"/>
    </xf>
    <xf numFmtId="0" fontId="6" fillId="0" borderId="94" xfId="0" applyFont="1" applyFill="1" applyBorder="1" applyAlignment="1">
      <alignment vertical="center" wrapText="1"/>
    </xf>
    <xf numFmtId="0" fontId="6" fillId="0" borderId="95" xfId="0" applyFont="1" applyFill="1" applyBorder="1" applyAlignment="1">
      <alignment vertical="center" wrapText="1"/>
    </xf>
    <xf numFmtId="0" fontId="6" fillId="0" borderId="96" xfId="0" applyFont="1" applyFill="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48" xfId="0" applyFont="1" applyBorder="1" applyAlignment="1">
      <alignment vertical="center" wrapText="1"/>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3" fillId="9" borderId="42" xfId="0" applyFont="1" applyFill="1" applyBorder="1" applyAlignment="1">
      <alignment vertical="center" wrapText="1"/>
    </xf>
    <xf numFmtId="0" fontId="3" fillId="9" borderId="43" xfId="0" applyFont="1" applyFill="1" applyBorder="1" applyAlignment="1">
      <alignment vertical="center" wrapText="1"/>
    </xf>
    <xf numFmtId="0" fontId="3" fillId="9" borderId="44" xfId="0" applyFont="1" applyFill="1" applyBorder="1" applyAlignment="1">
      <alignment vertical="center" wrapText="1"/>
    </xf>
    <xf numFmtId="0" fontId="3" fillId="9" borderId="36" xfId="0" applyFont="1" applyFill="1" applyBorder="1" applyAlignment="1">
      <alignment vertical="center" wrapText="1"/>
    </xf>
    <xf numFmtId="0" fontId="3" fillId="9" borderId="37" xfId="0" applyFont="1" applyFill="1" applyBorder="1" applyAlignment="1">
      <alignment vertical="center" wrapText="1"/>
    </xf>
    <xf numFmtId="0" fontId="3" fillId="9" borderId="38" xfId="0" applyFont="1" applyFill="1" applyBorder="1" applyAlignment="1">
      <alignment vertical="center" wrapText="1"/>
    </xf>
    <xf numFmtId="0" fontId="3" fillId="6" borderId="42" xfId="0" applyFont="1" applyFill="1" applyBorder="1" applyAlignment="1">
      <alignment vertical="center" wrapText="1" shrinkToFit="1"/>
    </xf>
    <xf numFmtId="0" fontId="3" fillId="6" borderId="43" xfId="0" applyFont="1" applyFill="1" applyBorder="1" applyAlignment="1">
      <alignment vertical="center" wrapText="1" shrinkToFit="1"/>
    </xf>
    <xf numFmtId="0" fontId="3" fillId="6" borderId="44" xfId="0" applyFont="1" applyFill="1" applyBorder="1" applyAlignment="1">
      <alignment vertical="center" wrapText="1" shrinkToFit="1"/>
    </xf>
    <xf numFmtId="0" fontId="6" fillId="0" borderId="21" xfId="0" applyFont="1" applyFill="1" applyBorder="1" applyAlignment="1">
      <alignment vertical="center" wrapText="1"/>
    </xf>
    <xf numFmtId="0" fontId="6" fillId="0" borderId="15" xfId="0" applyFont="1" applyFill="1" applyBorder="1" applyAlignment="1">
      <alignment vertical="center" wrapText="1"/>
    </xf>
    <xf numFmtId="0" fontId="6" fillId="0" borderId="22" xfId="0" applyFont="1" applyFill="1" applyBorder="1" applyAlignment="1">
      <alignment vertical="center" wrapText="1"/>
    </xf>
    <xf numFmtId="0" fontId="3" fillId="6" borderId="46" xfId="0" applyFont="1" applyFill="1" applyBorder="1" applyAlignment="1">
      <alignment vertical="center" wrapText="1" shrinkToFit="1"/>
    </xf>
    <xf numFmtId="0" fontId="3" fillId="6" borderId="47" xfId="0" applyFont="1" applyFill="1" applyBorder="1" applyAlignment="1">
      <alignment vertical="center" wrapText="1" shrinkToFit="1"/>
    </xf>
    <xf numFmtId="0" fontId="3" fillId="6" borderId="48" xfId="0" applyFont="1" applyFill="1" applyBorder="1" applyAlignment="1">
      <alignment vertical="center" wrapText="1" shrinkToFit="1"/>
    </xf>
    <xf numFmtId="0" fontId="16" fillId="0" borderId="36" xfId="0" applyFont="1" applyFill="1" applyBorder="1" applyAlignment="1">
      <alignment vertical="center" wrapText="1"/>
    </xf>
    <xf numFmtId="0" fontId="16" fillId="0" borderId="37" xfId="0" applyFont="1" applyFill="1" applyBorder="1" applyAlignment="1">
      <alignment vertical="center" wrapText="1"/>
    </xf>
    <xf numFmtId="0" fontId="16" fillId="0" borderId="38" xfId="0" applyFont="1" applyFill="1" applyBorder="1" applyAlignment="1">
      <alignment vertical="center" wrapText="1"/>
    </xf>
    <xf numFmtId="0" fontId="16" fillId="0" borderId="94" xfId="0" applyFont="1" applyFill="1" applyBorder="1" applyAlignment="1">
      <alignment vertical="center" wrapText="1"/>
    </xf>
    <xf numFmtId="0" fontId="16" fillId="0" borderId="95" xfId="0" applyFont="1" applyFill="1" applyBorder="1" applyAlignment="1">
      <alignment vertical="center" wrapText="1"/>
    </xf>
    <xf numFmtId="0" fontId="16" fillId="0" borderId="96" xfId="0" applyFont="1" applyFill="1" applyBorder="1" applyAlignment="1">
      <alignment vertical="center" wrapText="1"/>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11" fillId="0" borderId="78" xfId="0" applyFont="1" applyBorder="1" applyAlignment="1">
      <alignment horizontal="center" vertical="center"/>
    </xf>
    <xf numFmtId="0" fontId="11" fillId="0" borderId="76" xfId="0" applyFont="1" applyBorder="1" applyAlignment="1">
      <alignment horizontal="center"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7" fillId="0" borderId="90"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67" xfId="0" applyFont="1" applyFill="1" applyBorder="1" applyAlignment="1">
      <alignment horizontal="center" vertical="center"/>
    </xf>
    <xf numFmtId="0" fontId="17" fillId="9" borderId="104" xfId="0" applyFont="1" applyFill="1" applyBorder="1" applyAlignment="1">
      <alignment horizontal="center" vertical="center" wrapText="1"/>
    </xf>
    <xf numFmtId="0" fontId="19" fillId="9" borderId="0" xfId="0" applyFont="1" applyFill="1" applyBorder="1">
      <alignment vertical="center"/>
    </xf>
    <xf numFmtId="0" fontId="17" fillId="9" borderId="11" xfId="0" applyFont="1" applyFill="1" applyBorder="1" applyAlignment="1">
      <alignment horizontal="center" vertical="center"/>
    </xf>
    <xf numFmtId="0" fontId="19" fillId="9" borderId="0" xfId="0" applyFont="1" applyFill="1" applyBorder="1" applyAlignment="1">
      <alignment horizontal="right" vertical="center"/>
    </xf>
    <xf numFmtId="0" fontId="16" fillId="0" borderId="2"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7" fillId="9" borderId="85" xfId="0" applyFont="1" applyFill="1" applyBorder="1" applyAlignment="1">
      <alignment horizontal="center" vertical="center" wrapText="1"/>
    </xf>
    <xf numFmtId="0" fontId="19" fillId="9" borderId="50" xfId="0" applyFont="1" applyFill="1" applyBorder="1">
      <alignment vertical="center"/>
    </xf>
    <xf numFmtId="0" fontId="17" fillId="9" borderId="50" xfId="0" applyFont="1" applyFill="1" applyBorder="1" applyAlignment="1">
      <alignment horizontal="center" vertical="center"/>
    </xf>
    <xf numFmtId="0" fontId="19" fillId="9" borderId="50" xfId="0" applyFont="1" applyFill="1" applyBorder="1" applyAlignment="1">
      <alignment horizontal="right" vertical="center"/>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7" fillId="0" borderId="2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142875</xdr:colOff>
      <xdr:row>9</xdr:row>
      <xdr:rowOff>38100</xdr:rowOff>
    </xdr:from>
    <xdr:to>
      <xdr:col>12</xdr:col>
      <xdr:colOff>457200</xdr:colOff>
      <xdr:row>10</xdr:row>
      <xdr:rowOff>123825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286500" y="2581275"/>
          <a:ext cx="112395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activeCell="B7" sqref="B7:E9"/>
    </sheetView>
  </sheetViews>
  <sheetFormatPr defaultRowHeight="13.5" x14ac:dyDescent="0.15"/>
  <cols>
    <col min="1" max="1" width="3.125" style="10" customWidth="1"/>
    <col min="2" max="5" width="5.125" style="10" customWidth="1"/>
    <col min="6" max="7" width="7.25" style="10" customWidth="1"/>
    <col min="8" max="17" width="10.625" style="10" customWidth="1"/>
    <col min="18" max="16384" width="9" style="10"/>
  </cols>
  <sheetData>
    <row r="1" spans="1:18" ht="3.75" customHeight="1" x14ac:dyDescent="0.15"/>
    <row r="2" spans="1:18" ht="17.25" x14ac:dyDescent="0.15">
      <c r="B2" s="250" t="s">
        <v>207</v>
      </c>
      <c r="C2" s="250"/>
      <c r="D2" s="250"/>
      <c r="E2" s="250"/>
      <c r="F2" s="250"/>
      <c r="G2" s="250"/>
      <c r="H2" s="250"/>
      <c r="I2" s="250"/>
      <c r="J2" s="250"/>
      <c r="K2" s="250"/>
      <c r="L2" s="250"/>
      <c r="M2" s="250"/>
      <c r="N2" s="250"/>
      <c r="O2" s="250"/>
      <c r="P2" s="250"/>
      <c r="Q2" s="250"/>
    </row>
    <row r="3" spans="1:18" x14ac:dyDescent="0.15">
      <c r="B3" s="13"/>
      <c r="C3" s="83"/>
      <c r="D3" s="83"/>
      <c r="E3" s="83"/>
      <c r="F3" s="83"/>
      <c r="G3" s="84"/>
      <c r="H3" s="83"/>
      <c r="I3" s="83"/>
      <c r="J3" s="83"/>
      <c r="K3" s="83"/>
      <c r="L3" s="83"/>
      <c r="M3" s="83"/>
      <c r="N3" s="83"/>
      <c r="O3" s="83"/>
    </row>
    <row r="4" spans="1:18" ht="24.75" customHeight="1" x14ac:dyDescent="0.15">
      <c r="G4" s="54"/>
      <c r="H4" s="54"/>
      <c r="I4" s="54"/>
      <c r="J4" s="55"/>
      <c r="K4" s="209" t="s">
        <v>9</v>
      </c>
      <c r="L4" s="213"/>
      <c r="M4" s="251" t="s">
        <v>95</v>
      </c>
      <c r="N4" s="252"/>
      <c r="O4" s="252"/>
      <c r="P4" s="252"/>
      <c r="Q4" s="253"/>
    </row>
    <row r="5" spans="1:18" ht="24.75" customHeight="1" x14ac:dyDescent="0.15">
      <c r="G5" s="14"/>
      <c r="H5" s="54"/>
      <c r="I5" s="54"/>
      <c r="J5" s="55"/>
      <c r="K5" s="209" t="s">
        <v>6</v>
      </c>
      <c r="L5" s="213"/>
      <c r="M5" s="254" t="s">
        <v>106</v>
      </c>
      <c r="N5" s="255"/>
      <c r="O5" s="255"/>
      <c r="P5" s="255"/>
      <c r="Q5" s="256"/>
    </row>
    <row r="6" spans="1:18" ht="24" customHeight="1" x14ac:dyDescent="0.15">
      <c r="B6" s="237" t="s">
        <v>208</v>
      </c>
      <c r="C6" s="237"/>
      <c r="D6" s="237"/>
      <c r="E6" s="237"/>
      <c r="F6" s="237"/>
      <c r="G6" s="237"/>
      <c r="H6" s="237"/>
      <c r="I6" s="237"/>
      <c r="J6" s="237"/>
      <c r="K6" s="237"/>
      <c r="L6" s="237"/>
      <c r="M6" s="237"/>
    </row>
    <row r="7" spans="1:18" ht="30.75" customHeight="1" x14ac:dyDescent="0.15">
      <c r="B7" s="220" t="s">
        <v>3</v>
      </c>
      <c r="C7" s="232"/>
      <c r="D7" s="232"/>
      <c r="E7" s="233"/>
      <c r="F7" s="238" t="s">
        <v>4</v>
      </c>
      <c r="G7" s="213"/>
      <c r="H7" s="257" t="s">
        <v>96</v>
      </c>
      <c r="I7" s="258"/>
      <c r="J7" s="258"/>
      <c r="K7" s="258"/>
      <c r="L7" s="258"/>
      <c r="M7" s="258"/>
      <c r="N7" s="258"/>
      <c r="O7" s="258"/>
      <c r="P7" s="258"/>
      <c r="Q7" s="259"/>
    </row>
    <row r="8" spans="1:18" ht="30.75" customHeight="1" x14ac:dyDescent="0.15">
      <c r="B8" s="234"/>
      <c r="C8" s="235"/>
      <c r="D8" s="235"/>
      <c r="E8" s="236"/>
      <c r="F8" s="238" t="s">
        <v>1</v>
      </c>
      <c r="G8" s="211"/>
      <c r="H8" s="239" t="s">
        <v>103</v>
      </c>
      <c r="I8" s="210"/>
      <c r="J8" s="210"/>
      <c r="K8" s="210"/>
      <c r="L8" s="210"/>
      <c r="M8" s="210"/>
      <c r="N8" s="210"/>
      <c r="O8" s="210"/>
      <c r="P8" s="210"/>
      <c r="Q8" s="211"/>
    </row>
    <row r="9" spans="1:18" ht="30.75" customHeight="1" x14ac:dyDescent="0.15">
      <c r="B9" s="234"/>
      <c r="C9" s="235"/>
      <c r="D9" s="235"/>
      <c r="E9" s="236"/>
      <c r="F9" s="220" t="s">
        <v>0</v>
      </c>
      <c r="G9" s="233"/>
      <c r="H9" s="240" t="s">
        <v>97</v>
      </c>
      <c r="I9" s="241"/>
      <c r="J9" s="241"/>
      <c r="K9" s="241"/>
      <c r="L9" s="241"/>
      <c r="M9" s="241"/>
      <c r="N9" s="241"/>
      <c r="O9" s="241"/>
      <c r="P9" s="241"/>
      <c r="Q9" s="242"/>
    </row>
    <row r="10" spans="1:18" x14ac:dyDescent="0.15">
      <c r="A10" s="56"/>
      <c r="B10" s="220" t="s">
        <v>35</v>
      </c>
      <c r="C10" s="221"/>
      <c r="D10" s="221"/>
      <c r="E10" s="221"/>
      <c r="F10" s="221"/>
      <c r="G10" s="222"/>
      <c r="H10" s="226" t="s">
        <v>34</v>
      </c>
      <c r="I10" s="227"/>
      <c r="J10" s="227"/>
      <c r="K10" s="227"/>
      <c r="L10" s="227"/>
      <c r="M10" s="227"/>
      <c r="N10" s="227"/>
      <c r="O10" s="227"/>
      <c r="P10" s="227"/>
      <c r="Q10" s="228"/>
      <c r="R10" s="56"/>
    </row>
    <row r="11" spans="1:18" x14ac:dyDescent="0.15">
      <c r="A11" s="56"/>
      <c r="B11" s="223"/>
      <c r="C11" s="224"/>
      <c r="D11" s="224"/>
      <c r="E11" s="224"/>
      <c r="F11" s="224"/>
      <c r="G11" s="225"/>
      <c r="H11" s="223"/>
      <c r="I11" s="224"/>
      <c r="J11" s="224"/>
      <c r="K11" s="224"/>
      <c r="L11" s="224"/>
      <c r="M11" s="224"/>
      <c r="N11" s="224"/>
      <c r="O11" s="224"/>
      <c r="P11" s="224"/>
      <c r="Q11" s="225"/>
      <c r="R11" s="56"/>
    </row>
    <row r="12" spans="1:18" ht="28.5" customHeight="1" x14ac:dyDescent="0.15">
      <c r="A12" s="56"/>
      <c r="B12" s="229" t="s">
        <v>2</v>
      </c>
      <c r="C12" s="230"/>
      <c r="D12" s="230"/>
      <c r="E12" s="230"/>
      <c r="F12" s="229" t="s">
        <v>4</v>
      </c>
      <c r="G12" s="231"/>
      <c r="H12" s="230" t="s">
        <v>98</v>
      </c>
      <c r="I12" s="230"/>
      <c r="J12" s="230"/>
      <c r="K12" s="230"/>
      <c r="L12" s="230"/>
      <c r="M12" s="230"/>
      <c r="N12" s="230"/>
      <c r="O12" s="230"/>
      <c r="P12" s="230"/>
      <c r="Q12" s="230"/>
      <c r="R12" s="56"/>
    </row>
    <row r="13" spans="1:18" ht="28.5" customHeight="1" x14ac:dyDescent="0.15">
      <c r="A13" s="56"/>
      <c r="B13" s="230"/>
      <c r="C13" s="230"/>
      <c r="D13" s="230"/>
      <c r="E13" s="230"/>
      <c r="F13" s="229" t="s">
        <v>1</v>
      </c>
      <c r="G13" s="230"/>
      <c r="H13" s="230" t="s">
        <v>104</v>
      </c>
      <c r="I13" s="230"/>
      <c r="J13" s="230"/>
      <c r="K13" s="230"/>
      <c r="L13" s="230"/>
      <c r="M13" s="230"/>
      <c r="N13" s="230"/>
      <c r="O13" s="230"/>
      <c r="P13" s="230"/>
      <c r="Q13" s="230"/>
      <c r="R13" s="56"/>
    </row>
    <row r="14" spans="1:18" x14ac:dyDescent="0.15">
      <c r="A14" s="56"/>
      <c r="B14" s="243" t="s">
        <v>5</v>
      </c>
      <c r="C14" s="232"/>
      <c r="D14" s="232"/>
      <c r="E14" s="232"/>
      <c r="F14" s="232"/>
      <c r="G14" s="233"/>
      <c r="H14" s="247" t="s">
        <v>8</v>
      </c>
      <c r="I14" s="248"/>
      <c r="J14" s="248"/>
      <c r="K14" s="248"/>
      <c r="L14" s="248"/>
      <c r="M14" s="248"/>
      <c r="N14" s="248"/>
      <c r="O14" s="248"/>
      <c r="P14" s="248"/>
      <c r="Q14" s="249"/>
      <c r="R14" s="56"/>
    </row>
    <row r="15" spans="1:18" x14ac:dyDescent="0.15">
      <c r="A15" s="56"/>
      <c r="B15" s="234"/>
      <c r="C15" s="235"/>
      <c r="D15" s="235"/>
      <c r="E15" s="235"/>
      <c r="F15" s="235"/>
      <c r="G15" s="236"/>
      <c r="H15" s="214" t="s">
        <v>99</v>
      </c>
      <c r="I15" s="215"/>
      <c r="J15" s="215"/>
      <c r="K15" s="215"/>
      <c r="L15" s="215"/>
      <c r="M15" s="215"/>
      <c r="N15" s="215"/>
      <c r="O15" s="215"/>
      <c r="P15" s="215"/>
      <c r="Q15" s="216"/>
      <c r="R15" s="56"/>
    </row>
    <row r="16" spans="1:18" x14ac:dyDescent="0.15">
      <c r="A16" s="56"/>
      <c r="B16" s="234"/>
      <c r="C16" s="235"/>
      <c r="D16" s="235"/>
      <c r="E16" s="235"/>
      <c r="F16" s="235"/>
      <c r="G16" s="236"/>
      <c r="H16" s="214"/>
      <c r="I16" s="215"/>
      <c r="J16" s="215"/>
      <c r="K16" s="215"/>
      <c r="L16" s="215"/>
      <c r="M16" s="215"/>
      <c r="N16" s="215"/>
      <c r="O16" s="215"/>
      <c r="P16" s="215"/>
      <c r="Q16" s="216"/>
      <c r="R16" s="56"/>
    </row>
    <row r="17" spans="1:18" x14ac:dyDescent="0.15">
      <c r="A17" s="56"/>
      <c r="B17" s="234"/>
      <c r="C17" s="235"/>
      <c r="D17" s="235"/>
      <c r="E17" s="235"/>
      <c r="F17" s="235"/>
      <c r="G17" s="236"/>
      <c r="H17" s="214"/>
      <c r="I17" s="215"/>
      <c r="J17" s="215"/>
      <c r="K17" s="215"/>
      <c r="L17" s="215"/>
      <c r="M17" s="215"/>
      <c r="N17" s="215"/>
      <c r="O17" s="215"/>
      <c r="P17" s="215"/>
      <c r="Q17" s="216"/>
      <c r="R17" s="56"/>
    </row>
    <row r="18" spans="1:18" x14ac:dyDescent="0.15">
      <c r="A18" s="56"/>
      <c r="B18" s="234"/>
      <c r="C18" s="235"/>
      <c r="D18" s="235"/>
      <c r="E18" s="235"/>
      <c r="F18" s="235"/>
      <c r="G18" s="236"/>
      <c r="H18" s="214"/>
      <c r="I18" s="215"/>
      <c r="J18" s="215"/>
      <c r="K18" s="215"/>
      <c r="L18" s="215"/>
      <c r="M18" s="215"/>
      <c r="N18" s="215"/>
      <c r="O18" s="215"/>
      <c r="P18" s="215"/>
      <c r="Q18" s="216"/>
      <c r="R18" s="56"/>
    </row>
    <row r="19" spans="1:18" x14ac:dyDescent="0.15">
      <c r="A19" s="56"/>
      <c r="B19" s="234"/>
      <c r="C19" s="235"/>
      <c r="D19" s="235"/>
      <c r="E19" s="235"/>
      <c r="F19" s="235"/>
      <c r="G19" s="236"/>
      <c r="H19" s="214"/>
      <c r="I19" s="215"/>
      <c r="J19" s="215"/>
      <c r="K19" s="215"/>
      <c r="L19" s="215"/>
      <c r="M19" s="215"/>
      <c r="N19" s="215"/>
      <c r="O19" s="215"/>
      <c r="P19" s="215"/>
      <c r="Q19" s="216"/>
      <c r="R19" s="56"/>
    </row>
    <row r="20" spans="1:18" x14ac:dyDescent="0.15">
      <c r="A20" s="56"/>
      <c r="B20" s="234"/>
      <c r="C20" s="235"/>
      <c r="D20" s="235"/>
      <c r="E20" s="235"/>
      <c r="F20" s="235"/>
      <c r="G20" s="236"/>
      <c r="H20" s="214"/>
      <c r="I20" s="215"/>
      <c r="J20" s="215"/>
      <c r="K20" s="215"/>
      <c r="L20" s="215"/>
      <c r="M20" s="215"/>
      <c r="N20" s="215"/>
      <c r="O20" s="215"/>
      <c r="P20" s="215"/>
      <c r="Q20" s="216"/>
      <c r="R20" s="56"/>
    </row>
    <row r="21" spans="1:18" x14ac:dyDescent="0.15">
      <c r="A21" s="56"/>
      <c r="B21" s="234"/>
      <c r="C21" s="235"/>
      <c r="D21" s="235"/>
      <c r="E21" s="235"/>
      <c r="F21" s="235"/>
      <c r="G21" s="236"/>
      <c r="H21" s="214"/>
      <c r="I21" s="215"/>
      <c r="J21" s="215"/>
      <c r="K21" s="215"/>
      <c r="L21" s="215"/>
      <c r="M21" s="215"/>
      <c r="N21" s="215"/>
      <c r="O21" s="215"/>
      <c r="P21" s="215"/>
      <c r="Q21" s="216"/>
      <c r="R21" s="56"/>
    </row>
    <row r="22" spans="1:18" x14ac:dyDescent="0.15">
      <c r="A22" s="56"/>
      <c r="B22" s="234"/>
      <c r="C22" s="235"/>
      <c r="D22" s="235"/>
      <c r="E22" s="235"/>
      <c r="F22" s="235"/>
      <c r="G22" s="236"/>
      <c r="H22" s="214"/>
      <c r="I22" s="215"/>
      <c r="J22" s="215"/>
      <c r="K22" s="215"/>
      <c r="L22" s="215"/>
      <c r="M22" s="215"/>
      <c r="N22" s="215"/>
      <c r="O22" s="215"/>
      <c r="P22" s="215"/>
      <c r="Q22" s="216"/>
      <c r="R22" s="56"/>
    </row>
    <row r="23" spans="1:18" x14ac:dyDescent="0.15">
      <c r="A23" s="56"/>
      <c r="B23" s="234"/>
      <c r="C23" s="235"/>
      <c r="D23" s="235"/>
      <c r="E23" s="235"/>
      <c r="F23" s="235"/>
      <c r="G23" s="236"/>
      <c r="H23" s="214"/>
      <c r="I23" s="215"/>
      <c r="J23" s="215"/>
      <c r="K23" s="215"/>
      <c r="L23" s="215"/>
      <c r="M23" s="215"/>
      <c r="N23" s="215"/>
      <c r="O23" s="215"/>
      <c r="P23" s="215"/>
      <c r="Q23" s="216"/>
      <c r="R23" s="56"/>
    </row>
    <row r="24" spans="1:18" x14ac:dyDescent="0.15">
      <c r="A24" s="56"/>
      <c r="B24" s="234"/>
      <c r="C24" s="235"/>
      <c r="D24" s="235"/>
      <c r="E24" s="235"/>
      <c r="F24" s="235"/>
      <c r="G24" s="236"/>
      <c r="H24" s="214"/>
      <c r="I24" s="215"/>
      <c r="J24" s="215"/>
      <c r="K24" s="215"/>
      <c r="L24" s="215"/>
      <c r="M24" s="215"/>
      <c r="N24" s="215"/>
      <c r="O24" s="215"/>
      <c r="P24" s="215"/>
      <c r="Q24" s="216"/>
      <c r="R24" s="56"/>
    </row>
    <row r="25" spans="1:18" x14ac:dyDescent="0.15">
      <c r="A25" s="56"/>
      <c r="B25" s="234"/>
      <c r="C25" s="235"/>
      <c r="D25" s="235"/>
      <c r="E25" s="235"/>
      <c r="F25" s="235"/>
      <c r="G25" s="236"/>
      <c r="H25" s="214"/>
      <c r="I25" s="215"/>
      <c r="J25" s="215"/>
      <c r="K25" s="215"/>
      <c r="L25" s="215"/>
      <c r="M25" s="215"/>
      <c r="N25" s="215"/>
      <c r="O25" s="215"/>
      <c r="P25" s="215"/>
      <c r="Q25" s="216"/>
      <c r="R25" s="56"/>
    </row>
    <row r="26" spans="1:18" x14ac:dyDescent="0.15">
      <c r="A26" s="56"/>
      <c r="B26" s="234"/>
      <c r="C26" s="235"/>
      <c r="D26" s="235"/>
      <c r="E26" s="235"/>
      <c r="F26" s="235"/>
      <c r="G26" s="236"/>
      <c r="H26" s="214"/>
      <c r="I26" s="215"/>
      <c r="J26" s="215"/>
      <c r="K26" s="215"/>
      <c r="L26" s="215"/>
      <c r="M26" s="215"/>
      <c r="N26" s="215"/>
      <c r="O26" s="215"/>
      <c r="P26" s="215"/>
      <c r="Q26" s="216"/>
      <c r="R26" s="56"/>
    </row>
    <row r="27" spans="1:18" x14ac:dyDescent="0.15">
      <c r="A27" s="56"/>
      <c r="B27" s="234"/>
      <c r="C27" s="235"/>
      <c r="D27" s="235"/>
      <c r="E27" s="235"/>
      <c r="F27" s="235"/>
      <c r="G27" s="236"/>
      <c r="H27" s="214"/>
      <c r="I27" s="215"/>
      <c r="J27" s="215"/>
      <c r="K27" s="215"/>
      <c r="L27" s="215"/>
      <c r="M27" s="215"/>
      <c r="N27" s="215"/>
      <c r="O27" s="215"/>
      <c r="P27" s="215"/>
      <c r="Q27" s="216"/>
      <c r="R27" s="56"/>
    </row>
    <row r="28" spans="1:18" x14ac:dyDescent="0.15">
      <c r="A28" s="56"/>
      <c r="B28" s="234"/>
      <c r="C28" s="235"/>
      <c r="D28" s="235"/>
      <c r="E28" s="235"/>
      <c r="F28" s="235"/>
      <c r="G28" s="236"/>
      <c r="H28" s="214"/>
      <c r="I28" s="215"/>
      <c r="J28" s="215"/>
      <c r="K28" s="215"/>
      <c r="L28" s="215"/>
      <c r="M28" s="215"/>
      <c r="N28" s="215"/>
      <c r="O28" s="215"/>
      <c r="P28" s="215"/>
      <c r="Q28" s="216"/>
      <c r="R28" s="56"/>
    </row>
    <row r="29" spans="1:18" x14ac:dyDescent="0.15">
      <c r="A29" s="56"/>
      <c r="B29" s="244"/>
      <c r="C29" s="245"/>
      <c r="D29" s="245"/>
      <c r="E29" s="245"/>
      <c r="F29" s="245"/>
      <c r="G29" s="246"/>
      <c r="H29" s="217"/>
      <c r="I29" s="218"/>
      <c r="J29" s="218"/>
      <c r="K29" s="218"/>
      <c r="L29" s="218"/>
      <c r="M29" s="218"/>
      <c r="N29" s="218"/>
      <c r="O29" s="218"/>
      <c r="P29" s="218"/>
      <c r="Q29" s="219"/>
      <c r="R29" s="56"/>
    </row>
    <row r="30" spans="1:18" ht="30.75" customHeight="1" x14ac:dyDescent="0.15">
      <c r="B30" s="209" t="s">
        <v>7</v>
      </c>
      <c r="C30" s="210"/>
      <c r="D30" s="210"/>
      <c r="E30" s="210"/>
      <c r="F30" s="210"/>
      <c r="G30" s="211"/>
      <c r="H30" s="209" t="s">
        <v>107</v>
      </c>
      <c r="I30" s="212"/>
      <c r="J30" s="212"/>
      <c r="K30" s="212"/>
      <c r="L30" s="212"/>
      <c r="M30" s="212"/>
      <c r="N30" s="212"/>
      <c r="O30" s="212"/>
      <c r="P30" s="212"/>
      <c r="Q30" s="213"/>
    </row>
  </sheetData>
  <mergeCells count="25">
    <mergeCell ref="F9:G9"/>
    <mergeCell ref="H9:Q9"/>
    <mergeCell ref="B14:G29"/>
    <mergeCell ref="H14:Q14"/>
    <mergeCell ref="B2:Q2"/>
    <mergeCell ref="M4:Q4"/>
    <mergeCell ref="M5:Q5"/>
    <mergeCell ref="F7:G7"/>
    <mergeCell ref="H7:Q7"/>
    <mergeCell ref="B30:G30"/>
    <mergeCell ref="H30:Q30"/>
    <mergeCell ref="K4:L4"/>
    <mergeCell ref="K5:L5"/>
    <mergeCell ref="H15:Q29"/>
    <mergeCell ref="B10:G11"/>
    <mergeCell ref="H10:Q11"/>
    <mergeCell ref="B12:E13"/>
    <mergeCell ref="F12:G12"/>
    <mergeCell ref="H12:Q12"/>
    <mergeCell ref="F13:G13"/>
    <mergeCell ref="H13:Q13"/>
    <mergeCell ref="B7:E9"/>
    <mergeCell ref="B6:M6"/>
    <mergeCell ref="F8:G8"/>
    <mergeCell ref="H8:Q8"/>
  </mergeCells>
  <phoneticPr fontId="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78"/>
  <sheetViews>
    <sheetView tabSelected="1" view="pageBreakPreview" zoomScale="75" zoomScaleNormal="75" zoomScaleSheetLayoutView="75" workbookViewId="0">
      <selection activeCell="AT74" sqref="AT74"/>
    </sheetView>
  </sheetViews>
  <sheetFormatPr defaultRowHeight="13.5" x14ac:dyDescent="0.15"/>
  <cols>
    <col min="1" max="1" width="7.25" style="5" customWidth="1"/>
    <col min="2" max="4" width="3.625" style="5" customWidth="1"/>
    <col min="5" max="10" width="4.375" style="5" customWidth="1"/>
    <col min="11" max="11" width="10.625" style="165" customWidth="1"/>
    <col min="12" max="23" width="10.625" style="10" hidden="1" customWidth="1"/>
    <col min="24" max="25" width="20.875" style="10" customWidth="1"/>
    <col min="26" max="26" width="10.75" style="10" customWidth="1"/>
    <col min="27" max="34" width="9" style="10" hidden="1" customWidth="1"/>
    <col min="35" max="35" width="8" style="10" hidden="1" customWidth="1"/>
    <col min="36" max="36" width="5.625" style="10" hidden="1" customWidth="1"/>
    <col min="37" max="38" width="20.625" style="10" customWidth="1"/>
    <col min="39" max="43" width="6.75" style="10" customWidth="1"/>
    <col min="44" max="16384" width="9" style="10"/>
  </cols>
  <sheetData>
    <row r="1" spans="1:51" ht="22.5" customHeight="1" x14ac:dyDescent="0.15">
      <c r="B1" s="93" t="s">
        <v>209</v>
      </c>
      <c r="C1" s="93"/>
      <c r="D1" s="93"/>
      <c r="E1" s="93"/>
      <c r="F1" s="93"/>
      <c r="G1" s="93"/>
      <c r="H1" s="93"/>
      <c r="I1" s="93"/>
      <c r="J1" s="93"/>
      <c r="K1" s="163"/>
      <c r="AM1" s="96" t="s">
        <v>37</v>
      </c>
    </row>
    <row r="2" spans="1:51" ht="20.25" customHeight="1" x14ac:dyDescent="0.15">
      <c r="B2" s="93"/>
      <c r="C2" s="93"/>
      <c r="D2" s="93"/>
      <c r="E2" s="93"/>
      <c r="F2" s="93"/>
      <c r="G2" s="93"/>
      <c r="H2" s="93"/>
      <c r="I2" s="93"/>
      <c r="J2" s="93"/>
      <c r="K2" s="163"/>
      <c r="L2" s="93"/>
      <c r="M2" s="93"/>
      <c r="N2" s="93"/>
      <c r="O2" s="93"/>
      <c r="P2" s="93"/>
      <c r="Q2" s="93"/>
      <c r="R2" s="93"/>
      <c r="S2" s="93"/>
      <c r="T2" s="93"/>
      <c r="U2" s="93"/>
      <c r="V2" s="93"/>
      <c r="W2" s="93"/>
      <c r="X2" s="93"/>
      <c r="Y2" s="93"/>
      <c r="Z2" s="93"/>
      <c r="AN2" s="94" t="s">
        <v>38</v>
      </c>
      <c r="AO2" s="231" t="s">
        <v>44</v>
      </c>
      <c r="AP2" s="231"/>
    </row>
    <row r="3" spans="1:51" ht="20.25" customHeight="1" x14ac:dyDescent="0.15">
      <c r="B3" s="93"/>
      <c r="C3" s="93"/>
      <c r="D3" s="93"/>
      <c r="E3" s="93"/>
      <c r="F3" s="93"/>
      <c r="G3" s="93"/>
      <c r="H3" s="93"/>
      <c r="I3" s="93"/>
      <c r="J3" s="93"/>
      <c r="K3" s="163"/>
      <c r="L3" s="93"/>
      <c r="M3" s="93"/>
      <c r="N3" s="93"/>
      <c r="O3" s="93"/>
      <c r="P3" s="93"/>
      <c r="Q3" s="93"/>
      <c r="R3" s="93"/>
      <c r="S3" s="93"/>
      <c r="T3" s="93"/>
      <c r="U3" s="93"/>
      <c r="V3" s="93"/>
      <c r="W3" s="93"/>
      <c r="X3" s="93"/>
      <c r="Y3" s="93"/>
      <c r="Z3" s="93"/>
      <c r="AN3" s="94" t="s">
        <v>39</v>
      </c>
      <c r="AO3" s="231" t="s">
        <v>45</v>
      </c>
      <c r="AP3" s="231"/>
    </row>
    <row r="4" spans="1:51" ht="20.25" customHeight="1" x14ac:dyDescent="0.15">
      <c r="B4" s="457" t="s">
        <v>29</v>
      </c>
      <c r="C4" s="458"/>
      <c r="D4" s="459"/>
      <c r="E4" s="463" t="s">
        <v>100</v>
      </c>
      <c r="F4" s="464"/>
      <c r="G4" s="464"/>
      <c r="H4" s="464"/>
      <c r="I4" s="464"/>
      <c r="J4" s="465"/>
      <c r="K4" s="469" t="s">
        <v>30</v>
      </c>
      <c r="L4" s="199"/>
      <c r="M4" s="199"/>
      <c r="N4" s="199"/>
      <c r="O4" s="199"/>
      <c r="P4" s="199"/>
      <c r="Q4" s="199"/>
      <c r="R4" s="199"/>
      <c r="S4" s="199"/>
      <c r="T4" s="199"/>
      <c r="U4" s="199"/>
      <c r="V4" s="199"/>
      <c r="W4" s="199"/>
      <c r="X4" s="457" t="s">
        <v>101</v>
      </c>
      <c r="Y4" s="459"/>
      <c r="Z4" s="471" t="s">
        <v>31</v>
      </c>
      <c r="AA4" s="1"/>
      <c r="AB4" s="1"/>
      <c r="AC4" s="1"/>
      <c r="AD4" s="1"/>
      <c r="AE4" s="1"/>
      <c r="AF4" s="1"/>
      <c r="AG4" s="1"/>
      <c r="AH4" s="1"/>
      <c r="AI4" s="1"/>
      <c r="AJ4" s="1"/>
      <c r="AK4" s="472" t="s">
        <v>102</v>
      </c>
      <c r="AL4" s="473"/>
      <c r="AN4" s="94" t="s">
        <v>40</v>
      </c>
      <c r="AO4" s="231" t="s">
        <v>42</v>
      </c>
      <c r="AP4" s="231"/>
    </row>
    <row r="5" spans="1:51" ht="20.25" customHeight="1" thickBot="1" x14ac:dyDescent="0.2">
      <c r="B5" s="460"/>
      <c r="C5" s="461"/>
      <c r="D5" s="462"/>
      <c r="E5" s="466"/>
      <c r="F5" s="467"/>
      <c r="G5" s="467"/>
      <c r="H5" s="467"/>
      <c r="I5" s="467"/>
      <c r="J5" s="468"/>
      <c r="K5" s="470"/>
      <c r="L5" s="167"/>
      <c r="M5" s="167"/>
      <c r="N5" s="167"/>
      <c r="O5" s="167"/>
      <c r="P5" s="167"/>
      <c r="Q5" s="167"/>
      <c r="R5" s="167"/>
      <c r="S5" s="167"/>
      <c r="T5" s="167"/>
      <c r="U5" s="167"/>
      <c r="V5" s="167"/>
      <c r="W5" s="167"/>
      <c r="X5" s="460"/>
      <c r="Y5" s="462"/>
      <c r="Z5" s="469"/>
      <c r="AA5" s="1"/>
      <c r="AB5" s="1"/>
      <c r="AC5" s="1"/>
      <c r="AD5" s="1"/>
      <c r="AE5" s="1"/>
      <c r="AF5" s="1"/>
      <c r="AG5" s="1"/>
      <c r="AH5" s="1"/>
      <c r="AI5" s="1"/>
      <c r="AJ5" s="1"/>
      <c r="AK5" s="474"/>
      <c r="AL5" s="475"/>
      <c r="AN5" s="97" t="s">
        <v>41</v>
      </c>
      <c r="AO5" s="426" t="s">
        <v>43</v>
      </c>
      <c r="AP5" s="426"/>
    </row>
    <row r="6" spans="1:51" s="4" customFormat="1" ht="30.75" customHeight="1" thickBot="1" x14ac:dyDescent="0.2">
      <c r="A6" s="17"/>
      <c r="B6" s="503" t="s">
        <v>36</v>
      </c>
      <c r="C6" s="504"/>
      <c r="D6" s="504"/>
      <c r="E6" s="504"/>
      <c r="F6" s="504"/>
      <c r="G6" s="504"/>
      <c r="H6" s="504"/>
      <c r="I6" s="504"/>
      <c r="J6" s="505"/>
      <c r="K6" s="390" t="s">
        <v>47</v>
      </c>
      <c r="L6" s="391"/>
      <c r="M6" s="391"/>
      <c r="N6" s="391"/>
      <c r="O6" s="391"/>
      <c r="P6" s="391"/>
      <c r="Q6" s="391"/>
      <c r="R6" s="391"/>
      <c r="S6" s="391"/>
      <c r="T6" s="391"/>
      <c r="U6" s="391"/>
      <c r="V6" s="391"/>
      <c r="W6" s="391"/>
      <c r="X6" s="391"/>
      <c r="Y6" s="392"/>
      <c r="Z6" s="390" t="s">
        <v>46</v>
      </c>
      <c r="AA6" s="391"/>
      <c r="AB6" s="391"/>
      <c r="AC6" s="391"/>
      <c r="AD6" s="391"/>
      <c r="AE6" s="391"/>
      <c r="AF6" s="391"/>
      <c r="AG6" s="391"/>
      <c r="AH6" s="391"/>
      <c r="AI6" s="391"/>
      <c r="AJ6" s="391"/>
      <c r="AK6" s="391"/>
      <c r="AL6" s="392"/>
      <c r="AM6" s="430" t="s">
        <v>51</v>
      </c>
      <c r="AN6" s="431"/>
      <c r="AO6" s="431"/>
      <c r="AP6" s="431"/>
      <c r="AQ6" s="432"/>
    </row>
    <row r="7" spans="1:51" s="124" customFormat="1" ht="30.75" customHeight="1" thickTop="1" thickBot="1" x14ac:dyDescent="0.2">
      <c r="A7" s="116"/>
      <c r="B7" s="542" t="s">
        <v>71</v>
      </c>
      <c r="C7" s="543"/>
      <c r="D7" s="543"/>
      <c r="E7" s="543"/>
      <c r="F7" s="543"/>
      <c r="G7" s="543"/>
      <c r="H7" s="543"/>
      <c r="I7" s="543"/>
      <c r="J7" s="544"/>
      <c r="K7" s="175" t="s">
        <v>49</v>
      </c>
      <c r="L7" s="176"/>
      <c r="M7" s="176"/>
      <c r="N7" s="176"/>
      <c r="O7" s="176"/>
      <c r="P7" s="176"/>
      <c r="Q7" s="176"/>
      <c r="R7" s="176"/>
      <c r="S7" s="176"/>
      <c r="T7" s="176"/>
      <c r="U7" s="176"/>
      <c r="V7" s="176"/>
      <c r="W7" s="176"/>
      <c r="X7" s="439" t="s">
        <v>72</v>
      </c>
      <c r="Y7" s="429"/>
      <c r="Z7" s="177" t="s">
        <v>49</v>
      </c>
      <c r="AA7" s="178"/>
      <c r="AB7" s="178"/>
      <c r="AC7" s="178"/>
      <c r="AD7" s="178"/>
      <c r="AE7" s="178"/>
      <c r="AF7" s="178"/>
      <c r="AG7" s="178"/>
      <c r="AH7" s="178"/>
      <c r="AI7" s="178"/>
      <c r="AJ7" s="178"/>
      <c r="AK7" s="419" t="s">
        <v>72</v>
      </c>
      <c r="AL7" s="420"/>
      <c r="AM7" s="271"/>
      <c r="AN7" s="272"/>
      <c r="AO7" s="272"/>
      <c r="AP7" s="272"/>
      <c r="AQ7" s="273"/>
    </row>
    <row r="8" spans="1:51" s="124" customFormat="1" ht="30.75" hidden="1" customHeight="1" thickTop="1" thickBot="1" x14ac:dyDescent="0.2">
      <c r="A8" s="116"/>
      <c r="B8" s="171"/>
      <c r="C8" s="172"/>
      <c r="D8" s="172"/>
      <c r="E8" s="172"/>
      <c r="F8" s="172"/>
      <c r="G8" s="172"/>
      <c r="H8" s="172"/>
      <c r="I8" s="172"/>
      <c r="J8" s="173"/>
      <c r="K8" s="174"/>
      <c r="L8" s="118"/>
      <c r="M8" s="118"/>
      <c r="N8" s="118"/>
      <c r="O8" s="118"/>
      <c r="P8" s="119"/>
      <c r="Q8" s="95" t="s">
        <v>19</v>
      </c>
      <c r="R8" s="421" t="s">
        <v>20</v>
      </c>
      <c r="S8" s="421"/>
      <c r="T8" s="421"/>
      <c r="U8" s="422"/>
      <c r="V8" s="121"/>
      <c r="W8" s="121"/>
      <c r="X8" s="121"/>
      <c r="Y8" s="121"/>
      <c r="Z8" s="113"/>
      <c r="AA8" s="118"/>
      <c r="AB8" s="118"/>
      <c r="AC8" s="118"/>
      <c r="AD8" s="118"/>
      <c r="AE8" s="119"/>
      <c r="AF8" s="119"/>
      <c r="AG8" s="120"/>
      <c r="AH8" s="121"/>
      <c r="AI8" s="121"/>
      <c r="AJ8" s="121"/>
      <c r="AK8" s="121"/>
      <c r="AL8" s="121"/>
      <c r="AM8" s="117"/>
      <c r="AN8" s="122"/>
      <c r="AO8" s="122"/>
      <c r="AP8" s="122"/>
      <c r="AQ8" s="123"/>
    </row>
    <row r="9" spans="1:51" ht="25.5" hidden="1" customHeight="1" thickTop="1" thickBot="1" x14ac:dyDescent="0.2">
      <c r="B9" s="542" t="s">
        <v>10</v>
      </c>
      <c r="C9" s="543"/>
      <c r="D9" s="543"/>
      <c r="E9" s="543"/>
      <c r="F9" s="543"/>
      <c r="G9" s="543"/>
      <c r="H9" s="543"/>
      <c r="I9" s="543"/>
      <c r="J9" s="544"/>
      <c r="K9" s="155" t="s">
        <v>22</v>
      </c>
      <c r="L9" s="85"/>
      <c r="M9" s="85"/>
      <c r="N9" s="85"/>
      <c r="O9" s="85"/>
      <c r="P9" s="86" t="s">
        <v>15</v>
      </c>
      <c r="Q9" s="87">
        <v>3</v>
      </c>
      <c r="R9" s="88">
        <v>2.5</v>
      </c>
      <c r="S9" s="85" t="s">
        <v>18</v>
      </c>
      <c r="T9" s="85"/>
      <c r="U9" s="85"/>
      <c r="V9" s="85"/>
      <c r="W9" s="85"/>
      <c r="X9" s="85"/>
      <c r="Y9" s="85"/>
      <c r="Z9" s="104" t="s">
        <v>22</v>
      </c>
      <c r="AA9" s="89"/>
      <c r="AB9" s="89"/>
      <c r="AC9" s="89"/>
      <c r="AD9" s="89"/>
      <c r="AE9" s="90" t="s">
        <v>15</v>
      </c>
      <c r="AF9" s="91">
        <v>3</v>
      </c>
      <c r="AG9" s="92">
        <v>2.5</v>
      </c>
      <c r="AH9" s="89" t="s">
        <v>18</v>
      </c>
      <c r="AI9" s="89"/>
      <c r="AJ9" s="89"/>
      <c r="AK9" s="89"/>
      <c r="AL9" s="89"/>
      <c r="AM9" s="427" t="s">
        <v>22</v>
      </c>
      <c r="AN9" s="428"/>
      <c r="AO9" s="428"/>
      <c r="AP9" s="428"/>
      <c r="AQ9" s="429"/>
    </row>
    <row r="10" spans="1:51" s="1" customFormat="1" ht="40.5" customHeight="1" thickBot="1" x14ac:dyDescent="0.2">
      <c r="A10" s="18"/>
      <c r="B10" s="433" t="s">
        <v>53</v>
      </c>
      <c r="C10" s="434"/>
      <c r="D10" s="434"/>
      <c r="E10" s="434"/>
      <c r="F10" s="434"/>
      <c r="G10" s="434"/>
      <c r="H10" s="434"/>
      <c r="I10" s="434"/>
      <c r="J10" s="435"/>
      <c r="K10" s="105" t="str">
        <f>IF(M10="評価なし","評価なし",IF(M10&gt;=2.5,"A",IF(M10&gt;=1.5,"B", IF(M10&gt;=0.5,"C",IF(M10&lt;0.5,"D","評価なし")))))</f>
        <v>A</v>
      </c>
      <c r="L10" s="61"/>
      <c r="M10" s="62">
        <f>IF(AND(M12="評価なし",M14="評価なし",M16="評価なし",M21="評価なし",M22="評価なし",M27="評価なし",M28="評価なし",M29="評価なし",M30="評価なし"),"評価なし",(N12+N14+N16+N21+N22+N27+N28+N29+N30)/(9-N10))</f>
        <v>2.8888888888888888</v>
      </c>
      <c r="N10" s="63">
        <f>COUNTIF(M12:M17,"評価なし")+COUNTIF(M21:M22,"評価なし")+COUNTIF(M27:M30,"評価なし")</f>
        <v>0</v>
      </c>
      <c r="O10" s="61"/>
      <c r="P10" s="64" t="s">
        <v>16</v>
      </c>
      <c r="Q10" s="65">
        <v>2</v>
      </c>
      <c r="R10" s="66">
        <v>1.5</v>
      </c>
      <c r="S10" s="61" t="s">
        <v>18</v>
      </c>
      <c r="T10" s="61">
        <v>2.5</v>
      </c>
      <c r="U10" s="61" t="s">
        <v>21</v>
      </c>
      <c r="V10" s="61"/>
      <c r="W10" s="61"/>
      <c r="X10" s="386"/>
      <c r="Y10" s="443"/>
      <c r="Z10" s="105" t="str">
        <f>IF(AB10="評価なし","評価なし",IF(AB10&gt;=2.5,"A",IF(AB10&gt;=1.5,"B", IF(AB10&gt;=0.5,"C",IF(AB10&lt;0.5,"D","評価なし")))))</f>
        <v>A</v>
      </c>
      <c r="AA10" s="2"/>
      <c r="AB10" s="59">
        <f>IF(AND(AB12="評価なし",AB14="評価なし",AB16="評価なし",AB21="評価なし",AB22="評価なし",AB27="評価なし",AB28="評価なし",AB29="評価なし",AB30="評価なし"),"評価なし",(AC12+AC14+AC16+AC21+AC22+AC27+AC28+AC29+AC30)/(9-AC10))</f>
        <v>2.6666666666666665</v>
      </c>
      <c r="AC10" s="36">
        <f>COUNTIF(AB12:AB17,"評価なし")+COUNTIF(AB21:AB22,"評価なし")+COUNTIF(AB27:AB30,"評価なし")</f>
        <v>0</v>
      </c>
      <c r="AD10" s="2"/>
      <c r="AE10" s="16" t="s">
        <v>16</v>
      </c>
      <c r="AF10" s="20">
        <v>2</v>
      </c>
      <c r="AG10" s="21">
        <v>1.5</v>
      </c>
      <c r="AH10" s="22" t="s">
        <v>18</v>
      </c>
      <c r="AI10" s="22">
        <v>2.5</v>
      </c>
      <c r="AJ10" s="22" t="s">
        <v>21</v>
      </c>
      <c r="AK10" s="386"/>
      <c r="AL10" s="387"/>
      <c r="AM10" s="433" t="s">
        <v>50</v>
      </c>
      <c r="AN10" s="434"/>
      <c r="AO10" s="434"/>
      <c r="AP10" s="434"/>
      <c r="AQ10" s="435"/>
      <c r="AR10" s="78"/>
      <c r="AS10" s="78"/>
      <c r="AT10" s="78"/>
      <c r="AU10" s="78"/>
      <c r="AV10" s="78"/>
      <c r="AW10" s="78"/>
      <c r="AX10" s="78"/>
      <c r="AY10" s="78"/>
    </row>
    <row r="11" spans="1:51" ht="42" customHeight="1" x14ac:dyDescent="0.15">
      <c r="B11" s="436" t="s">
        <v>23</v>
      </c>
      <c r="C11" s="437"/>
      <c r="D11" s="437"/>
      <c r="E11" s="437"/>
      <c r="F11" s="437"/>
      <c r="G11" s="437"/>
      <c r="H11" s="437"/>
      <c r="I11" s="437"/>
      <c r="J11" s="438"/>
      <c r="K11" s="114" t="str">
        <f>IF(M11="評価なし","評価なし",IF(M11&gt;=2.5,"A",IF(M11&gt;=1.5,"B", IF(M11&gt;=0.5,"C",IF(M11&lt;0.5,"D","評価なし")))))</f>
        <v>A</v>
      </c>
      <c r="L11" s="14"/>
      <c r="M11" s="60">
        <f>IF(AND(M12="評価なし",M14="評価なし",M16="評価なし"),"評価なし",(N12+N14+N16)/(3-N11))</f>
        <v>3</v>
      </c>
      <c r="N11" s="14">
        <f>COUNTIF(M12:M17,"評価なし")</f>
        <v>0</v>
      </c>
      <c r="O11" s="14"/>
      <c r="P11" s="23" t="s">
        <v>17</v>
      </c>
      <c r="Q11" s="24">
        <v>1</v>
      </c>
      <c r="R11" s="25">
        <v>0.5</v>
      </c>
      <c r="S11" s="26" t="s">
        <v>18</v>
      </c>
      <c r="T11" s="26">
        <v>1.5</v>
      </c>
      <c r="U11" s="26" t="s">
        <v>21</v>
      </c>
      <c r="V11" s="26"/>
      <c r="W11" s="26"/>
      <c r="X11" s="300"/>
      <c r="Y11" s="301"/>
      <c r="Z11" s="114" t="str">
        <f>IF(AB11="評価なし","評価なし",IF(AB11&gt;=2.5,"A",IF(AB11&gt;=1.5,"B", IF(AB11&gt;=0.5,"C",IF(AB11&lt;0.5,"D","評価なし")))))</f>
        <v>A</v>
      </c>
      <c r="AA11" s="14"/>
      <c r="AB11" s="11">
        <f>IF(AND(AB12="評価なし",AB14="評価なし",AB16="評価なし"),"評価なし",(AC12+AC14+AC16)/(3-AC11))</f>
        <v>2.6666666666666665</v>
      </c>
      <c r="AC11" s="14">
        <f>COUNTIF(AB12:AB17,"評価なし")</f>
        <v>0</v>
      </c>
      <c r="AD11" s="14"/>
      <c r="AE11" s="198" t="s">
        <v>17</v>
      </c>
      <c r="AF11" s="8">
        <v>1</v>
      </c>
      <c r="AG11" s="6">
        <v>0.5</v>
      </c>
      <c r="AH11" s="7" t="s">
        <v>18</v>
      </c>
      <c r="AI11" s="7">
        <v>1.5</v>
      </c>
      <c r="AJ11" s="7" t="s">
        <v>21</v>
      </c>
      <c r="AK11" s="388"/>
      <c r="AL11" s="389"/>
      <c r="AM11" s="436" t="s">
        <v>23</v>
      </c>
      <c r="AN11" s="437"/>
      <c r="AO11" s="437"/>
      <c r="AP11" s="437"/>
      <c r="AQ11" s="438"/>
      <c r="AR11" s="58"/>
      <c r="AS11" s="58"/>
      <c r="AT11" s="58"/>
      <c r="AU11" s="58"/>
      <c r="AV11" s="58"/>
      <c r="AW11" s="58"/>
      <c r="AX11" s="58"/>
      <c r="AY11" s="58"/>
    </row>
    <row r="12" spans="1:51" ht="60" customHeight="1" x14ac:dyDescent="0.15">
      <c r="B12" s="512" t="s">
        <v>87</v>
      </c>
      <c r="C12" s="513"/>
      <c r="D12" s="513"/>
      <c r="E12" s="513"/>
      <c r="F12" s="513"/>
      <c r="G12" s="513"/>
      <c r="H12" s="513"/>
      <c r="I12" s="513"/>
      <c r="J12" s="514"/>
      <c r="K12" s="410" t="s">
        <v>108</v>
      </c>
      <c r="L12" s="37"/>
      <c r="M12" s="423" t="str">
        <f>IF(K12="A","3",IF(K12="B","2", IF(K12="C","1",IF(K12="D","0","評価なし"))))</f>
        <v>3</v>
      </c>
      <c r="N12" s="67" t="str">
        <f>IF(M12="評価なし",0,M12)</f>
        <v>3</v>
      </c>
      <c r="O12" s="37"/>
      <c r="P12" s="200" t="s">
        <v>41</v>
      </c>
      <c r="Q12" s="69">
        <v>0</v>
      </c>
      <c r="R12" s="70">
        <v>0.5</v>
      </c>
      <c r="S12" s="71" t="s">
        <v>21</v>
      </c>
      <c r="T12" s="71"/>
      <c r="U12" s="71"/>
      <c r="V12" s="71"/>
      <c r="W12" s="71"/>
      <c r="X12" s="444" t="s">
        <v>116</v>
      </c>
      <c r="Y12" s="445"/>
      <c r="Z12" s="410" t="s">
        <v>110</v>
      </c>
      <c r="AA12" s="109"/>
      <c r="AB12" s="401" t="str">
        <f>IF(Z12="A","3",IF(Z12="B","2", IF(Z12="C","1",IF(Z12="D","0","評価なし"))))</f>
        <v>2</v>
      </c>
      <c r="AC12" s="50" t="str">
        <f>IF(AB12="評価なし",0,AB12)</f>
        <v>2</v>
      </c>
      <c r="AD12" s="109"/>
      <c r="AE12" s="125" t="s">
        <v>41</v>
      </c>
      <c r="AF12" s="126">
        <v>0</v>
      </c>
      <c r="AG12" s="127">
        <v>0.5</v>
      </c>
      <c r="AH12" s="128" t="s">
        <v>21</v>
      </c>
      <c r="AI12" s="128"/>
      <c r="AJ12" s="128"/>
      <c r="AK12" s="370" t="s">
        <v>179</v>
      </c>
      <c r="AL12" s="371"/>
      <c r="AM12" s="440" t="s">
        <v>212</v>
      </c>
      <c r="AN12" s="441"/>
      <c r="AO12" s="441"/>
      <c r="AP12" s="441"/>
      <c r="AQ12" s="442"/>
    </row>
    <row r="13" spans="1:51" ht="60" customHeight="1" x14ac:dyDescent="0.15">
      <c r="B13" s="545"/>
      <c r="C13" s="546"/>
      <c r="D13" s="546"/>
      <c r="E13" s="546"/>
      <c r="F13" s="546"/>
      <c r="G13" s="546"/>
      <c r="H13" s="546"/>
      <c r="I13" s="546"/>
      <c r="J13" s="547"/>
      <c r="K13" s="411"/>
      <c r="L13" s="38"/>
      <c r="M13" s="424" t="str">
        <f>IF(K13="A","10",IF(K13="B","8", IF(K13="C","7",IF(K13="D","5","0"))))</f>
        <v>0</v>
      </c>
      <c r="N13" s="38"/>
      <c r="O13" s="38"/>
      <c r="P13" s="72" t="s">
        <v>187</v>
      </c>
      <c r="Q13" s="38"/>
      <c r="R13" s="38"/>
      <c r="S13" s="38"/>
      <c r="T13" s="38"/>
      <c r="U13" s="38"/>
      <c r="V13" s="38"/>
      <c r="W13" s="38"/>
      <c r="X13" s="446"/>
      <c r="Y13" s="447"/>
      <c r="Z13" s="411"/>
      <c r="AA13" s="52"/>
      <c r="AB13" s="402" t="str">
        <f>IF(Z13="A","10",IF(Z13="B","8", IF(Z13="C","7",IF(Z13="D","5","0"))))</f>
        <v>0</v>
      </c>
      <c r="AC13" s="52"/>
      <c r="AD13" s="52"/>
      <c r="AE13" s="129" t="s">
        <v>187</v>
      </c>
      <c r="AF13" s="52"/>
      <c r="AG13" s="52"/>
      <c r="AH13" s="52"/>
      <c r="AI13" s="52"/>
      <c r="AJ13" s="52"/>
      <c r="AK13" s="393"/>
      <c r="AL13" s="394"/>
      <c r="AM13" s="404"/>
      <c r="AN13" s="405"/>
      <c r="AO13" s="405"/>
      <c r="AP13" s="405"/>
      <c r="AQ13" s="406"/>
    </row>
    <row r="14" spans="1:51" ht="52.5" customHeight="1" x14ac:dyDescent="0.15">
      <c r="B14" s="491" t="s">
        <v>86</v>
      </c>
      <c r="C14" s="492"/>
      <c r="D14" s="492"/>
      <c r="E14" s="492"/>
      <c r="F14" s="492"/>
      <c r="G14" s="492"/>
      <c r="H14" s="492"/>
      <c r="I14" s="492"/>
      <c r="J14" s="493"/>
      <c r="K14" s="411" t="s">
        <v>108</v>
      </c>
      <c r="L14" s="38"/>
      <c r="M14" s="424" t="str">
        <f>IF(K14="A","3",IF(K14="B","2", IF(K14="C","1",IF(K14="D","0","評価なし"))))</f>
        <v>3</v>
      </c>
      <c r="N14" s="73" t="str">
        <f>IF(M14="評価なし",0,M14)</f>
        <v>3</v>
      </c>
      <c r="O14" s="38"/>
      <c r="P14" s="38" t="s">
        <v>188</v>
      </c>
      <c r="Q14" s="38"/>
      <c r="R14" s="38"/>
      <c r="S14" s="38"/>
      <c r="T14" s="38"/>
      <c r="U14" s="38"/>
      <c r="V14" s="38"/>
      <c r="W14" s="38"/>
      <c r="X14" s="448" t="s">
        <v>109</v>
      </c>
      <c r="Y14" s="449"/>
      <c r="Z14" s="411" t="s">
        <v>108</v>
      </c>
      <c r="AA14" s="52"/>
      <c r="AB14" s="402" t="str">
        <f>IF(Z14="A","3",IF(Z14="B","2", IF(Z14="C","1",IF(Z14="D","0","評価なし"))))</f>
        <v>3</v>
      </c>
      <c r="AC14" s="53" t="str">
        <f>IF(AB14="評価なし",0,AB14)</f>
        <v>3</v>
      </c>
      <c r="AD14" s="52"/>
      <c r="AE14" s="52" t="s">
        <v>188</v>
      </c>
      <c r="AF14" s="52"/>
      <c r="AG14" s="52"/>
      <c r="AH14" s="52"/>
      <c r="AI14" s="52"/>
      <c r="AJ14" s="52"/>
      <c r="AK14" s="395" t="s">
        <v>156</v>
      </c>
      <c r="AL14" s="396"/>
      <c r="AM14" s="404" t="s">
        <v>212</v>
      </c>
      <c r="AN14" s="405"/>
      <c r="AO14" s="405"/>
      <c r="AP14" s="405"/>
      <c r="AQ14" s="406"/>
    </row>
    <row r="15" spans="1:51" ht="33.75" customHeight="1" x14ac:dyDescent="0.15">
      <c r="B15" s="545"/>
      <c r="C15" s="546"/>
      <c r="D15" s="546"/>
      <c r="E15" s="546"/>
      <c r="F15" s="546"/>
      <c r="G15" s="546"/>
      <c r="H15" s="546"/>
      <c r="I15" s="546"/>
      <c r="J15" s="547"/>
      <c r="K15" s="411"/>
      <c r="L15" s="38"/>
      <c r="M15" s="424" t="str">
        <f>IF(K15="A","10",IF(K15="B","8", IF(K15="C","7",IF(K15="D","5","0"))))</f>
        <v>0</v>
      </c>
      <c r="N15" s="38"/>
      <c r="O15" s="38"/>
      <c r="P15" s="38" t="s">
        <v>189</v>
      </c>
      <c r="Q15" s="38"/>
      <c r="R15" s="38"/>
      <c r="S15" s="38"/>
      <c r="T15" s="38"/>
      <c r="U15" s="38"/>
      <c r="V15" s="38"/>
      <c r="W15" s="38"/>
      <c r="X15" s="450"/>
      <c r="Y15" s="451"/>
      <c r="Z15" s="411"/>
      <c r="AA15" s="52"/>
      <c r="AB15" s="402" t="str">
        <f>IF(Z15="A","10",IF(Z15="B","8", IF(Z15="C","7",IF(Z15="D","5","0"))))</f>
        <v>0</v>
      </c>
      <c r="AC15" s="52"/>
      <c r="AD15" s="52"/>
      <c r="AE15" s="52" t="s">
        <v>189</v>
      </c>
      <c r="AF15" s="52"/>
      <c r="AG15" s="52"/>
      <c r="AH15" s="52"/>
      <c r="AI15" s="52"/>
      <c r="AJ15" s="52"/>
      <c r="AK15" s="397"/>
      <c r="AL15" s="398"/>
      <c r="AM15" s="404"/>
      <c r="AN15" s="405"/>
      <c r="AO15" s="405"/>
      <c r="AP15" s="405"/>
      <c r="AQ15" s="406"/>
    </row>
    <row r="16" spans="1:51" ht="52.5" customHeight="1" x14ac:dyDescent="0.15">
      <c r="B16" s="491" t="s">
        <v>88</v>
      </c>
      <c r="C16" s="492"/>
      <c r="D16" s="492"/>
      <c r="E16" s="492"/>
      <c r="F16" s="492"/>
      <c r="G16" s="492"/>
      <c r="H16" s="492"/>
      <c r="I16" s="492"/>
      <c r="J16" s="493"/>
      <c r="K16" s="411" t="s">
        <v>108</v>
      </c>
      <c r="L16" s="38"/>
      <c r="M16" s="424" t="str">
        <f>IF(K16="A","3",IF(K16="B","2", IF(K16="C","1",IF(K16="D","0","評価なし"))))</f>
        <v>3</v>
      </c>
      <c r="N16" s="73" t="str">
        <f>IF(M16="評価なし",0,M16)</f>
        <v>3</v>
      </c>
      <c r="O16" s="38"/>
      <c r="P16" s="38" t="s">
        <v>190</v>
      </c>
      <c r="Q16" s="38"/>
      <c r="R16" s="38"/>
      <c r="S16" s="38"/>
      <c r="T16" s="38"/>
      <c r="U16" s="38"/>
      <c r="V16" s="38"/>
      <c r="W16" s="38"/>
      <c r="X16" s="448" t="s">
        <v>117</v>
      </c>
      <c r="Y16" s="449"/>
      <c r="Z16" s="411" t="s">
        <v>108</v>
      </c>
      <c r="AA16" s="52"/>
      <c r="AB16" s="402" t="str">
        <f>IF(Z16="A","3",IF(Z16="B","2", IF(Z16="C","1",IF(Z16="D","0","評価なし"))))</f>
        <v>3</v>
      </c>
      <c r="AC16" s="53" t="str">
        <f>IF(AB16="評価なし",0,AB16)</f>
        <v>3</v>
      </c>
      <c r="AD16" s="52"/>
      <c r="AE16" s="52" t="s">
        <v>190</v>
      </c>
      <c r="AF16" s="52"/>
      <c r="AG16" s="52"/>
      <c r="AH16" s="52"/>
      <c r="AI16" s="52"/>
      <c r="AJ16" s="52"/>
      <c r="AK16" s="395" t="s">
        <v>157</v>
      </c>
      <c r="AL16" s="396"/>
      <c r="AM16" s="404" t="s">
        <v>212</v>
      </c>
      <c r="AN16" s="405"/>
      <c r="AO16" s="405"/>
      <c r="AP16" s="405"/>
      <c r="AQ16" s="406"/>
    </row>
    <row r="17" spans="1:51" ht="58.5" customHeight="1" x14ac:dyDescent="0.15">
      <c r="B17" s="548"/>
      <c r="C17" s="549"/>
      <c r="D17" s="549"/>
      <c r="E17" s="549"/>
      <c r="F17" s="549"/>
      <c r="G17" s="549"/>
      <c r="H17" s="549"/>
      <c r="I17" s="549"/>
      <c r="J17" s="550"/>
      <c r="K17" s="412"/>
      <c r="L17" s="74"/>
      <c r="M17" s="425" t="str">
        <f>IF(K17="A","10",IF(K17="B","8", IF(K17="C","7",IF(K17="D","5","0"))))</f>
        <v>0</v>
      </c>
      <c r="N17" s="74"/>
      <c r="O17" s="74"/>
      <c r="P17" s="74" t="s">
        <v>191</v>
      </c>
      <c r="Q17" s="74"/>
      <c r="R17" s="74"/>
      <c r="S17" s="74"/>
      <c r="T17" s="74"/>
      <c r="U17" s="74"/>
      <c r="V17" s="74"/>
      <c r="W17" s="74"/>
      <c r="X17" s="452"/>
      <c r="Y17" s="453"/>
      <c r="Z17" s="412"/>
      <c r="AA17" s="130"/>
      <c r="AB17" s="403" t="str">
        <f>IF(Z17="A","10",IF(Z17="B","8", IF(Z17="C","7",IF(Z17="D","5","0"))))</f>
        <v>0</v>
      </c>
      <c r="AC17" s="130"/>
      <c r="AD17" s="130"/>
      <c r="AE17" s="130" t="s">
        <v>191</v>
      </c>
      <c r="AF17" s="130"/>
      <c r="AG17" s="130"/>
      <c r="AH17" s="130"/>
      <c r="AI17" s="130"/>
      <c r="AJ17" s="130"/>
      <c r="AK17" s="399"/>
      <c r="AL17" s="400"/>
      <c r="AM17" s="407"/>
      <c r="AN17" s="408"/>
      <c r="AO17" s="408"/>
      <c r="AP17" s="408"/>
      <c r="AQ17" s="409"/>
    </row>
    <row r="18" spans="1:51" s="5" customFormat="1" ht="79.5" customHeight="1" x14ac:dyDescent="0.15">
      <c r="B18" s="476" t="s">
        <v>57</v>
      </c>
      <c r="C18" s="477"/>
      <c r="D18" s="477"/>
      <c r="E18" s="477"/>
      <c r="F18" s="477"/>
      <c r="G18" s="477"/>
      <c r="H18" s="477"/>
      <c r="I18" s="477"/>
      <c r="J18" s="478"/>
      <c r="K18" s="330" t="s">
        <v>118</v>
      </c>
      <c r="L18" s="331"/>
      <c r="M18" s="331"/>
      <c r="N18" s="331"/>
      <c r="O18" s="331"/>
      <c r="P18" s="331"/>
      <c r="Q18" s="331"/>
      <c r="R18" s="331"/>
      <c r="S18" s="331"/>
      <c r="T18" s="331"/>
      <c r="U18" s="331"/>
      <c r="V18" s="331"/>
      <c r="W18" s="331"/>
      <c r="X18" s="331"/>
      <c r="Y18" s="332"/>
      <c r="Z18" s="330" t="s">
        <v>180</v>
      </c>
      <c r="AA18" s="331"/>
      <c r="AB18" s="331"/>
      <c r="AC18" s="331"/>
      <c r="AD18" s="331"/>
      <c r="AE18" s="331"/>
      <c r="AF18" s="331"/>
      <c r="AG18" s="331"/>
      <c r="AH18" s="331"/>
      <c r="AI18" s="331"/>
      <c r="AJ18" s="331"/>
      <c r="AK18" s="331"/>
      <c r="AL18" s="332"/>
      <c r="AM18" s="615" t="s">
        <v>212</v>
      </c>
      <c r="AN18" s="616"/>
      <c r="AO18" s="616"/>
      <c r="AP18" s="616"/>
      <c r="AQ18" s="617"/>
    </row>
    <row r="19" spans="1:51" ht="60" customHeight="1" thickBot="1" x14ac:dyDescent="0.2">
      <c r="B19" s="482" t="s">
        <v>48</v>
      </c>
      <c r="C19" s="483"/>
      <c r="D19" s="483"/>
      <c r="E19" s="483"/>
      <c r="F19" s="483"/>
      <c r="G19" s="483"/>
      <c r="H19" s="483"/>
      <c r="I19" s="483"/>
      <c r="J19" s="484"/>
      <c r="K19" s="355" t="s">
        <v>119</v>
      </c>
      <c r="L19" s="356"/>
      <c r="M19" s="356"/>
      <c r="N19" s="356"/>
      <c r="O19" s="356"/>
      <c r="P19" s="356"/>
      <c r="Q19" s="356"/>
      <c r="R19" s="356"/>
      <c r="S19" s="356"/>
      <c r="T19" s="356"/>
      <c r="U19" s="356"/>
      <c r="V19" s="356"/>
      <c r="W19" s="356"/>
      <c r="X19" s="356"/>
      <c r="Y19" s="357"/>
      <c r="Z19" s="416" t="s">
        <v>192</v>
      </c>
      <c r="AA19" s="417"/>
      <c r="AB19" s="417"/>
      <c r="AC19" s="417"/>
      <c r="AD19" s="417"/>
      <c r="AE19" s="417"/>
      <c r="AF19" s="417"/>
      <c r="AG19" s="417"/>
      <c r="AH19" s="417"/>
      <c r="AI19" s="417"/>
      <c r="AJ19" s="417"/>
      <c r="AK19" s="417"/>
      <c r="AL19" s="418"/>
      <c r="AM19" s="618" t="s">
        <v>212</v>
      </c>
      <c r="AN19" s="619"/>
      <c r="AO19" s="619"/>
      <c r="AP19" s="619"/>
      <c r="AQ19" s="620"/>
    </row>
    <row r="20" spans="1:51" s="12" customFormat="1" ht="42" customHeight="1" x14ac:dyDescent="0.15">
      <c r="A20" s="18"/>
      <c r="B20" s="551" t="s">
        <v>24</v>
      </c>
      <c r="C20" s="552"/>
      <c r="D20" s="552"/>
      <c r="E20" s="552"/>
      <c r="F20" s="552"/>
      <c r="G20" s="552"/>
      <c r="H20" s="552"/>
      <c r="I20" s="552"/>
      <c r="J20" s="553"/>
      <c r="K20" s="101" t="str">
        <f>IF(M20="評価なし","評価なし",IF(M20&gt;=2.5,"A",IF(M20&gt;=1.5,"B", IF(M20&gt;=0.5,"C",IF(M20&lt;0.5,"D","評価なし")))))</f>
        <v>A</v>
      </c>
      <c r="L20" s="36"/>
      <c r="M20" s="27">
        <f>IF(AND(M21="評価なし",M22="評価なし"),"評価なし",(N21+N22)/(2-N20))</f>
        <v>2.5</v>
      </c>
      <c r="N20" s="36">
        <f>COUNTIF(M21:M22,"評価なし")</f>
        <v>0</v>
      </c>
      <c r="O20" s="36"/>
      <c r="P20" s="36"/>
      <c r="Q20" s="36"/>
      <c r="R20" s="36"/>
      <c r="S20" s="36"/>
      <c r="T20" s="36"/>
      <c r="U20" s="36"/>
      <c r="V20" s="36"/>
      <c r="W20" s="36"/>
      <c r="X20" s="302"/>
      <c r="Y20" s="319"/>
      <c r="Z20" s="101" t="str">
        <f>IF(AB20="評価なし","評価なし",IF(AB20&gt;=2.5,"A",IF(AB20&gt;=1.5,"B", IF(AB20&gt;=0.5,"C",IF(AB20&lt;0.5,"D","評価なし")))))</f>
        <v>B</v>
      </c>
      <c r="AA20" s="36"/>
      <c r="AB20" s="27">
        <f>IF(AND(AB21="評価なし",AB22="評価なし"),"評価なし",(AC21+AC22)/(2-AC20))</f>
        <v>2</v>
      </c>
      <c r="AC20" s="36">
        <f>COUNTIF(AB21:AB22,"評価なし")</f>
        <v>0</v>
      </c>
      <c r="AD20" s="36"/>
      <c r="AE20" s="36"/>
      <c r="AF20" s="36"/>
      <c r="AG20" s="36"/>
      <c r="AH20" s="36"/>
      <c r="AI20" s="36"/>
      <c r="AJ20" s="36"/>
      <c r="AK20" s="320"/>
      <c r="AL20" s="321"/>
      <c r="AM20" s="413" t="s">
        <v>24</v>
      </c>
      <c r="AN20" s="414"/>
      <c r="AO20" s="414"/>
      <c r="AP20" s="414"/>
      <c r="AQ20" s="415"/>
      <c r="AR20" s="79"/>
      <c r="AS20" s="80"/>
      <c r="AT20" s="80"/>
      <c r="AU20" s="80"/>
      <c r="AV20" s="80"/>
      <c r="AW20" s="80"/>
      <c r="AX20" s="80"/>
      <c r="AY20" s="80"/>
    </row>
    <row r="21" spans="1:51" s="12" customFormat="1" ht="114.75" customHeight="1" x14ac:dyDescent="0.15">
      <c r="A21" s="18"/>
      <c r="B21" s="506" t="s">
        <v>11</v>
      </c>
      <c r="C21" s="507"/>
      <c r="D21" s="507"/>
      <c r="E21" s="507"/>
      <c r="F21" s="507"/>
      <c r="G21" s="507"/>
      <c r="H21" s="507"/>
      <c r="I21" s="507"/>
      <c r="J21" s="508"/>
      <c r="K21" s="106" t="s">
        <v>108</v>
      </c>
      <c r="L21" s="37"/>
      <c r="M21" s="200" t="str">
        <f>IF(K21="A","3",IF(K21="B","2", IF(K21="C","1",IF(K21="D","0","評価なし"))))</f>
        <v>3</v>
      </c>
      <c r="N21" s="67" t="str">
        <f>IF(M21="評価なし",0,M21)</f>
        <v>3</v>
      </c>
      <c r="O21" s="37"/>
      <c r="P21" s="37"/>
      <c r="Q21" s="37"/>
      <c r="R21" s="37"/>
      <c r="S21" s="37"/>
      <c r="T21" s="37"/>
      <c r="U21" s="37"/>
      <c r="V21" s="37"/>
      <c r="W21" s="37"/>
      <c r="X21" s="322" t="s">
        <v>120</v>
      </c>
      <c r="Y21" s="323"/>
      <c r="Z21" s="106" t="s">
        <v>108</v>
      </c>
      <c r="AA21" s="111"/>
      <c r="AB21" s="202" t="str">
        <f>IF(Z21="A","3",IF(Z21="B","2", IF(Z21="C","1",IF(Z21="D","0","評価なし"))))</f>
        <v>3</v>
      </c>
      <c r="AC21" s="42" t="str">
        <f>IF(AB21="評価なし",0,AB21)</f>
        <v>3</v>
      </c>
      <c r="AD21" s="111"/>
      <c r="AE21" s="111"/>
      <c r="AF21" s="111"/>
      <c r="AG21" s="111"/>
      <c r="AH21" s="111"/>
      <c r="AI21" s="111"/>
      <c r="AJ21" s="111"/>
      <c r="AK21" s="310" t="s">
        <v>158</v>
      </c>
      <c r="AL21" s="311"/>
      <c r="AM21" s="623" t="s">
        <v>212</v>
      </c>
      <c r="AN21" s="624"/>
      <c r="AO21" s="624"/>
      <c r="AP21" s="624"/>
      <c r="AQ21" s="625"/>
    </row>
    <row r="22" spans="1:51" s="12" customFormat="1" ht="139.5" customHeight="1" x14ac:dyDescent="0.15">
      <c r="A22" s="18"/>
      <c r="B22" s="530" t="s">
        <v>93</v>
      </c>
      <c r="C22" s="531"/>
      <c r="D22" s="531"/>
      <c r="E22" s="531"/>
      <c r="F22" s="531"/>
      <c r="G22" s="531"/>
      <c r="H22" s="531"/>
      <c r="I22" s="531"/>
      <c r="J22" s="532"/>
      <c r="K22" s="164" t="s">
        <v>110</v>
      </c>
      <c r="L22" s="39"/>
      <c r="M22" s="131" t="str">
        <f>IF(K22="A","3",IF(K22="B","2", IF(K22="C","1",IF(K22="D","0","評価なし"))))</f>
        <v>2</v>
      </c>
      <c r="N22" s="68" t="str">
        <f>IF(M22="評価なし",0,M22)</f>
        <v>2</v>
      </c>
      <c r="O22" s="39"/>
      <c r="P22" s="39"/>
      <c r="Q22" s="39"/>
      <c r="R22" s="39"/>
      <c r="S22" s="39"/>
      <c r="T22" s="39"/>
      <c r="U22" s="39"/>
      <c r="V22" s="39"/>
      <c r="W22" s="39"/>
      <c r="X22" s="324" t="s">
        <v>151</v>
      </c>
      <c r="Y22" s="325"/>
      <c r="Z22" s="103" t="s">
        <v>115</v>
      </c>
      <c r="AA22" s="141"/>
      <c r="AB22" s="204" t="str">
        <f>IF(Z22="A","3",IF(Z22="B","2", IF(Z22="C","1",IF(Z22="D","0","評価なし"))))</f>
        <v>1</v>
      </c>
      <c r="AC22" s="47" t="str">
        <f>IF(AB22="評価なし",0,AB22)</f>
        <v>1</v>
      </c>
      <c r="AD22" s="141"/>
      <c r="AE22" s="141"/>
      <c r="AF22" s="141"/>
      <c r="AG22" s="141"/>
      <c r="AH22" s="141"/>
      <c r="AI22" s="141"/>
      <c r="AJ22" s="141"/>
      <c r="AK22" s="326" t="s">
        <v>193</v>
      </c>
      <c r="AL22" s="327"/>
      <c r="AM22" s="626" t="s">
        <v>212</v>
      </c>
      <c r="AN22" s="627"/>
      <c r="AO22" s="627"/>
      <c r="AP22" s="627"/>
      <c r="AQ22" s="628"/>
    </row>
    <row r="23" spans="1:51" ht="58.5" customHeight="1" x14ac:dyDescent="0.15">
      <c r="A23" s="185"/>
      <c r="B23" s="476" t="s">
        <v>58</v>
      </c>
      <c r="C23" s="477"/>
      <c r="D23" s="477"/>
      <c r="E23" s="477"/>
      <c r="F23" s="477"/>
      <c r="G23" s="477"/>
      <c r="H23" s="477"/>
      <c r="I23" s="477"/>
      <c r="J23" s="478"/>
      <c r="K23" s="361" t="s">
        <v>121</v>
      </c>
      <c r="L23" s="241"/>
      <c r="M23" s="241"/>
      <c r="N23" s="241"/>
      <c r="O23" s="241"/>
      <c r="P23" s="241"/>
      <c r="Q23" s="241"/>
      <c r="R23" s="241"/>
      <c r="S23" s="241"/>
      <c r="T23" s="241"/>
      <c r="U23" s="241"/>
      <c r="V23" s="241"/>
      <c r="W23" s="241"/>
      <c r="X23" s="241"/>
      <c r="Y23" s="362"/>
      <c r="Z23" s="358" t="s">
        <v>159</v>
      </c>
      <c r="AA23" s="359"/>
      <c r="AB23" s="359"/>
      <c r="AC23" s="359"/>
      <c r="AD23" s="359"/>
      <c r="AE23" s="359"/>
      <c r="AF23" s="359"/>
      <c r="AG23" s="359"/>
      <c r="AH23" s="359"/>
      <c r="AI23" s="359"/>
      <c r="AJ23" s="359"/>
      <c r="AK23" s="359"/>
      <c r="AL23" s="360"/>
      <c r="AM23" s="629" t="s">
        <v>212</v>
      </c>
      <c r="AN23" s="629"/>
      <c r="AO23" s="629"/>
      <c r="AP23" s="629"/>
      <c r="AQ23" s="630"/>
    </row>
    <row r="24" spans="1:51" ht="58.5" customHeight="1" thickBot="1" x14ac:dyDescent="0.2">
      <c r="A24" s="185"/>
      <c r="B24" s="482" t="s">
        <v>48</v>
      </c>
      <c r="C24" s="483"/>
      <c r="D24" s="483"/>
      <c r="E24" s="483"/>
      <c r="F24" s="483"/>
      <c r="G24" s="483"/>
      <c r="H24" s="483"/>
      <c r="I24" s="483"/>
      <c r="J24" s="484"/>
      <c r="K24" s="339" t="s">
        <v>122</v>
      </c>
      <c r="L24" s="340"/>
      <c r="M24" s="340"/>
      <c r="N24" s="340"/>
      <c r="O24" s="340"/>
      <c r="P24" s="340"/>
      <c r="Q24" s="340"/>
      <c r="R24" s="340"/>
      <c r="S24" s="340"/>
      <c r="T24" s="340"/>
      <c r="U24" s="340"/>
      <c r="V24" s="340"/>
      <c r="W24" s="340"/>
      <c r="X24" s="340"/>
      <c r="Y24" s="341"/>
      <c r="Z24" s="358" t="s">
        <v>194</v>
      </c>
      <c r="AA24" s="359"/>
      <c r="AB24" s="359"/>
      <c r="AC24" s="359"/>
      <c r="AD24" s="359"/>
      <c r="AE24" s="359"/>
      <c r="AF24" s="359"/>
      <c r="AG24" s="359"/>
      <c r="AH24" s="359"/>
      <c r="AI24" s="359"/>
      <c r="AJ24" s="359"/>
      <c r="AK24" s="359"/>
      <c r="AL24" s="360"/>
      <c r="AM24" s="619" t="s">
        <v>212</v>
      </c>
      <c r="AN24" s="619"/>
      <c r="AO24" s="619"/>
      <c r="AP24" s="619"/>
      <c r="AQ24" s="620"/>
    </row>
    <row r="25" spans="1:51" ht="33" customHeight="1" x14ac:dyDescent="0.15">
      <c r="B25" s="485" t="s">
        <v>25</v>
      </c>
      <c r="C25" s="486"/>
      <c r="D25" s="486"/>
      <c r="E25" s="486"/>
      <c r="F25" s="486"/>
      <c r="G25" s="486"/>
      <c r="H25" s="486"/>
      <c r="I25" s="486"/>
      <c r="J25" s="487"/>
      <c r="K25" s="101" t="str">
        <f>IF(M25="評価なし","評価なし",IF(M25&gt;=2.5,"A",IF(M25&gt;=1.5,"B", IF(M25&gt;=0.5,"C",IF(M25&lt;0.5,"D","評価なし")))))</f>
        <v>A</v>
      </c>
      <c r="L25" s="14"/>
      <c r="M25" s="60">
        <f>IF(AND(M27="評価なし",M28="評価なし",M29="評価なし",M30="評価なし"),"評価なし",(N27+N28+N29+N30)/(4-N25))</f>
        <v>3</v>
      </c>
      <c r="N25" s="36">
        <f>COUNTIF(M27:M30,"評価なし")</f>
        <v>0</v>
      </c>
      <c r="O25" s="14"/>
      <c r="P25" s="14"/>
      <c r="Q25" s="14"/>
      <c r="R25" s="14"/>
      <c r="S25" s="14"/>
      <c r="T25" s="14"/>
      <c r="U25" s="14"/>
      <c r="V25" s="14"/>
      <c r="W25" s="14"/>
      <c r="X25" s="302"/>
      <c r="Y25" s="319"/>
      <c r="Z25" s="101" t="str">
        <f>IF(AB25="評価なし","評価なし",IF(AB25&gt;=2.5,"A",IF(AB25&gt;=1.5,"B", IF(AB25&gt;=0.5,"C",IF(AB25&lt;0.5,"D","評価なし")))))</f>
        <v>A</v>
      </c>
      <c r="AA25" s="14"/>
      <c r="AB25" s="60">
        <f>IF(AND(AB27="評価なし",AB28="評価なし",AB29="評価なし",AB30="評価なし"),"評価なし",(AC27+AC28+AC29+AC30)/(4-AC25))</f>
        <v>3</v>
      </c>
      <c r="AC25" s="36">
        <f>COUNTIF(AB27:AB30,"評価なし")</f>
        <v>0</v>
      </c>
      <c r="AD25" s="14"/>
      <c r="AE25" s="14"/>
      <c r="AF25" s="14"/>
      <c r="AG25" s="14"/>
      <c r="AH25" s="14"/>
      <c r="AI25" s="14"/>
      <c r="AJ25" s="14"/>
      <c r="AK25" s="302"/>
      <c r="AL25" s="303"/>
      <c r="AM25" s="494" t="s">
        <v>25</v>
      </c>
      <c r="AN25" s="495"/>
      <c r="AO25" s="495"/>
      <c r="AP25" s="495"/>
      <c r="AQ25" s="496"/>
      <c r="AR25" s="57"/>
      <c r="AS25" s="58"/>
      <c r="AT25" s="58"/>
      <c r="AU25" s="58"/>
      <c r="AV25" s="58"/>
      <c r="AW25" s="58"/>
      <c r="AX25" s="58"/>
      <c r="AY25" s="58"/>
    </row>
    <row r="26" spans="1:51" ht="54.75" customHeight="1" x14ac:dyDescent="0.15">
      <c r="B26" s="506" t="s">
        <v>92</v>
      </c>
      <c r="C26" s="507"/>
      <c r="D26" s="507"/>
      <c r="E26" s="507"/>
      <c r="F26" s="507"/>
      <c r="G26" s="507"/>
      <c r="H26" s="507"/>
      <c r="I26" s="507"/>
      <c r="J26" s="508"/>
      <c r="K26" s="179" t="s">
        <v>108</v>
      </c>
      <c r="L26" s="133"/>
      <c r="M26" s="110"/>
      <c r="N26" s="134"/>
      <c r="O26" s="133"/>
      <c r="P26" s="133"/>
      <c r="Q26" s="133"/>
      <c r="R26" s="133"/>
      <c r="S26" s="133"/>
      <c r="T26" s="133"/>
      <c r="U26" s="133"/>
      <c r="V26" s="133"/>
      <c r="W26" s="133"/>
      <c r="X26" s="350" t="s">
        <v>133</v>
      </c>
      <c r="Y26" s="351"/>
      <c r="Z26" s="179" t="s">
        <v>108</v>
      </c>
      <c r="AA26" s="133"/>
      <c r="AB26" s="110"/>
      <c r="AC26" s="134"/>
      <c r="AD26" s="133"/>
      <c r="AE26" s="133"/>
      <c r="AF26" s="133"/>
      <c r="AG26" s="133"/>
      <c r="AH26" s="133"/>
      <c r="AI26" s="133"/>
      <c r="AJ26" s="133"/>
      <c r="AK26" s="353" t="s">
        <v>160</v>
      </c>
      <c r="AL26" s="354"/>
      <c r="AM26" s="631" t="s">
        <v>212</v>
      </c>
      <c r="AN26" s="632"/>
      <c r="AO26" s="632"/>
      <c r="AP26" s="632"/>
      <c r="AQ26" s="633"/>
      <c r="AR26" s="58"/>
      <c r="AS26" s="58"/>
      <c r="AT26" s="58"/>
      <c r="AU26" s="58"/>
      <c r="AV26" s="58"/>
      <c r="AW26" s="58"/>
      <c r="AX26" s="58"/>
      <c r="AY26" s="58"/>
    </row>
    <row r="27" spans="1:51" ht="63.75" customHeight="1" x14ac:dyDescent="0.15">
      <c r="B27" s="488" t="s">
        <v>73</v>
      </c>
      <c r="C27" s="489"/>
      <c r="D27" s="489"/>
      <c r="E27" s="489"/>
      <c r="F27" s="489"/>
      <c r="G27" s="489"/>
      <c r="H27" s="489"/>
      <c r="I27" s="489"/>
      <c r="J27" s="490"/>
      <c r="K27" s="142" t="s">
        <v>108</v>
      </c>
      <c r="L27" s="135"/>
      <c r="M27" s="34" t="str">
        <f>IF(K27="A","3",IF(K27="B","2", IF(K27="C","1",IF(K27="D","0","評価なし"))))</f>
        <v>3</v>
      </c>
      <c r="N27" s="136" t="str">
        <f>IF(M27="評価なし",0,M27)</f>
        <v>3</v>
      </c>
      <c r="O27" s="135"/>
      <c r="P27" s="135"/>
      <c r="Q27" s="135"/>
      <c r="R27" s="135"/>
      <c r="S27" s="135"/>
      <c r="T27" s="135"/>
      <c r="U27" s="135"/>
      <c r="V27" s="135"/>
      <c r="W27" s="135"/>
      <c r="X27" s="328" t="s">
        <v>132</v>
      </c>
      <c r="Y27" s="329"/>
      <c r="Z27" s="183" t="s">
        <v>108</v>
      </c>
      <c r="AA27" s="137"/>
      <c r="AB27" s="44" t="str">
        <f>IF(Z27="A","3",IF(Z27="B","2", IF(Z27="C","1",IF(Z27="D","0","評価なし"))))</f>
        <v>3</v>
      </c>
      <c r="AC27" s="138" t="str">
        <f>IF(AB27="評価なし",0,AB27)</f>
        <v>3</v>
      </c>
      <c r="AD27" s="137"/>
      <c r="AE27" s="137"/>
      <c r="AF27" s="137"/>
      <c r="AG27" s="137"/>
      <c r="AH27" s="137"/>
      <c r="AI27" s="137"/>
      <c r="AJ27" s="137"/>
      <c r="AK27" s="295" t="s">
        <v>161</v>
      </c>
      <c r="AL27" s="296"/>
      <c r="AM27" s="634" t="s">
        <v>212</v>
      </c>
      <c r="AN27" s="635"/>
      <c r="AO27" s="635"/>
      <c r="AP27" s="635"/>
      <c r="AQ27" s="636"/>
    </row>
    <row r="28" spans="1:51" ht="54" customHeight="1" x14ac:dyDescent="0.15">
      <c r="B28" s="488" t="s">
        <v>74</v>
      </c>
      <c r="C28" s="489"/>
      <c r="D28" s="489"/>
      <c r="E28" s="489"/>
      <c r="F28" s="489"/>
      <c r="G28" s="489"/>
      <c r="H28" s="489"/>
      <c r="I28" s="489"/>
      <c r="J28" s="490"/>
      <c r="K28" s="142" t="s">
        <v>108</v>
      </c>
      <c r="L28" s="135"/>
      <c r="M28" s="34" t="str">
        <f>IF(K28="A","3",IF(K28="B","2", IF(K28="C","1",IF(K28="D","0","評価なし"))))</f>
        <v>3</v>
      </c>
      <c r="N28" s="136" t="str">
        <f>IF(M28="評価なし",0,M28)</f>
        <v>3</v>
      </c>
      <c r="O28" s="135"/>
      <c r="P28" s="135"/>
      <c r="Q28" s="135"/>
      <c r="R28" s="135"/>
      <c r="S28" s="135"/>
      <c r="T28" s="135"/>
      <c r="U28" s="135"/>
      <c r="V28" s="135"/>
      <c r="W28" s="135"/>
      <c r="X28" s="328" t="s">
        <v>111</v>
      </c>
      <c r="Y28" s="329"/>
      <c r="Z28" s="142" t="s">
        <v>108</v>
      </c>
      <c r="AA28" s="137"/>
      <c r="AB28" s="44" t="str">
        <f>IF(Z28="A","3",IF(Z28="B","2", IF(Z28="C","1",IF(Z28="D","0","評価なし"))))</f>
        <v>3</v>
      </c>
      <c r="AC28" s="138" t="str">
        <f t="shared" ref="AC28:AC29" si="0">IF(AB28="評価なし",0,AB28)</f>
        <v>3</v>
      </c>
      <c r="AD28" s="137"/>
      <c r="AE28" s="137"/>
      <c r="AF28" s="137"/>
      <c r="AG28" s="137"/>
      <c r="AH28" s="137"/>
      <c r="AI28" s="137"/>
      <c r="AJ28" s="137"/>
      <c r="AK28" s="295" t="s">
        <v>160</v>
      </c>
      <c r="AL28" s="296"/>
      <c r="AM28" s="634" t="s">
        <v>212</v>
      </c>
      <c r="AN28" s="635"/>
      <c r="AO28" s="635"/>
      <c r="AP28" s="635"/>
      <c r="AQ28" s="636"/>
    </row>
    <row r="29" spans="1:51" ht="78.75" customHeight="1" x14ac:dyDescent="0.15">
      <c r="B29" s="488" t="s">
        <v>75</v>
      </c>
      <c r="C29" s="489"/>
      <c r="D29" s="489"/>
      <c r="E29" s="489"/>
      <c r="F29" s="489"/>
      <c r="G29" s="489"/>
      <c r="H29" s="489"/>
      <c r="I29" s="489"/>
      <c r="J29" s="490"/>
      <c r="K29" s="142" t="s">
        <v>108</v>
      </c>
      <c r="L29" s="135"/>
      <c r="M29" s="34" t="str">
        <f>IF(K29="A","3",IF(K29="B","2", IF(K29="C","1",IF(K29="D","0","評価なし"))))</f>
        <v>3</v>
      </c>
      <c r="N29" s="136" t="str">
        <f>IF(M29="評価なし",0,M29)</f>
        <v>3</v>
      </c>
      <c r="O29" s="135"/>
      <c r="P29" s="135"/>
      <c r="Q29" s="135"/>
      <c r="R29" s="135"/>
      <c r="S29" s="135"/>
      <c r="T29" s="135"/>
      <c r="U29" s="135"/>
      <c r="V29" s="135"/>
      <c r="W29" s="135"/>
      <c r="X29" s="328" t="s">
        <v>134</v>
      </c>
      <c r="Y29" s="329"/>
      <c r="Z29" s="142" t="s">
        <v>108</v>
      </c>
      <c r="AA29" s="137"/>
      <c r="AB29" s="44" t="str">
        <f>IF(Z29="A","3",IF(Z29="B","2", IF(Z29="C","1",IF(Z29="D","0","評価なし"))))</f>
        <v>3</v>
      </c>
      <c r="AC29" s="138" t="str">
        <f t="shared" si="0"/>
        <v>3</v>
      </c>
      <c r="AD29" s="137"/>
      <c r="AE29" s="137"/>
      <c r="AF29" s="137"/>
      <c r="AG29" s="137"/>
      <c r="AH29" s="137"/>
      <c r="AI29" s="137"/>
      <c r="AJ29" s="137"/>
      <c r="AK29" s="295" t="s">
        <v>162</v>
      </c>
      <c r="AL29" s="296"/>
      <c r="AM29" s="634" t="s">
        <v>212</v>
      </c>
      <c r="AN29" s="635"/>
      <c r="AO29" s="635"/>
      <c r="AP29" s="635"/>
      <c r="AQ29" s="636"/>
    </row>
    <row r="30" spans="1:51" ht="84" customHeight="1" x14ac:dyDescent="0.15">
      <c r="B30" s="491" t="s">
        <v>76</v>
      </c>
      <c r="C30" s="492"/>
      <c r="D30" s="492"/>
      <c r="E30" s="492"/>
      <c r="F30" s="492"/>
      <c r="G30" s="492"/>
      <c r="H30" s="492"/>
      <c r="I30" s="492"/>
      <c r="J30" s="493"/>
      <c r="K30" s="180" t="s">
        <v>108</v>
      </c>
      <c r="L30" s="135"/>
      <c r="M30" s="201" t="str">
        <f>IF(K30="A","3",IF(K30="B","2", IF(K30="C","1",IF(K30="D","0","評価なし"))))</f>
        <v>3</v>
      </c>
      <c r="N30" s="140" t="str">
        <f>IF(M30="評価なし",0,M30)</f>
        <v>3</v>
      </c>
      <c r="O30" s="135"/>
      <c r="P30" s="135"/>
      <c r="Q30" s="135"/>
      <c r="R30" s="135"/>
      <c r="S30" s="135"/>
      <c r="T30" s="135"/>
      <c r="U30" s="135"/>
      <c r="V30" s="135"/>
      <c r="W30" s="135"/>
      <c r="X30" s="299" t="s">
        <v>124</v>
      </c>
      <c r="Y30" s="285"/>
      <c r="Z30" s="168" t="s">
        <v>108</v>
      </c>
      <c r="AA30" s="169"/>
      <c r="AB30" s="204" t="str">
        <f>IF(Z30="A","3",IF(Z30="B","2", IF(Z30="C","1",IF(Z30="D","0","評価なし"))))</f>
        <v>3</v>
      </c>
      <c r="AC30" s="170" t="str">
        <f>IF(AB30="評価なし",0,AB30)</f>
        <v>3</v>
      </c>
      <c r="AD30" s="169"/>
      <c r="AE30" s="169"/>
      <c r="AF30" s="169"/>
      <c r="AG30" s="169"/>
      <c r="AH30" s="169"/>
      <c r="AI30" s="169"/>
      <c r="AJ30" s="169"/>
      <c r="AK30" s="297" t="s">
        <v>163</v>
      </c>
      <c r="AL30" s="298"/>
      <c r="AM30" s="637" t="s">
        <v>212</v>
      </c>
      <c r="AN30" s="638"/>
      <c r="AO30" s="638"/>
      <c r="AP30" s="638"/>
      <c r="AQ30" s="639"/>
      <c r="AU30" s="10" t="s">
        <v>105</v>
      </c>
    </row>
    <row r="31" spans="1:51" ht="68.25" customHeight="1" x14ac:dyDescent="0.15">
      <c r="B31" s="476" t="s">
        <v>58</v>
      </c>
      <c r="C31" s="477"/>
      <c r="D31" s="477"/>
      <c r="E31" s="477"/>
      <c r="F31" s="477"/>
      <c r="G31" s="477"/>
      <c r="H31" s="477"/>
      <c r="I31" s="477"/>
      <c r="J31" s="478"/>
      <c r="K31" s="524" t="s">
        <v>135</v>
      </c>
      <c r="L31" s="525"/>
      <c r="M31" s="525"/>
      <c r="N31" s="525"/>
      <c r="O31" s="525"/>
      <c r="P31" s="525"/>
      <c r="Q31" s="525"/>
      <c r="R31" s="525"/>
      <c r="S31" s="525"/>
      <c r="T31" s="525"/>
      <c r="U31" s="525"/>
      <c r="V31" s="525"/>
      <c r="W31" s="525"/>
      <c r="X31" s="525"/>
      <c r="Y31" s="526"/>
      <c r="Z31" s="344" t="s">
        <v>181</v>
      </c>
      <c r="AA31" s="345"/>
      <c r="AB31" s="345"/>
      <c r="AC31" s="345"/>
      <c r="AD31" s="345"/>
      <c r="AE31" s="345"/>
      <c r="AF31" s="345"/>
      <c r="AG31" s="345"/>
      <c r="AH31" s="345"/>
      <c r="AI31" s="345"/>
      <c r="AJ31" s="345"/>
      <c r="AK31" s="345"/>
      <c r="AL31" s="346"/>
      <c r="AM31" s="629" t="s">
        <v>212</v>
      </c>
      <c r="AN31" s="629"/>
      <c r="AO31" s="629"/>
      <c r="AP31" s="629"/>
      <c r="AQ31" s="630"/>
    </row>
    <row r="32" spans="1:51" ht="66" customHeight="1" thickBot="1" x14ac:dyDescent="0.2">
      <c r="B32" s="482" t="s">
        <v>48</v>
      </c>
      <c r="C32" s="483"/>
      <c r="D32" s="483"/>
      <c r="E32" s="483"/>
      <c r="F32" s="483"/>
      <c r="G32" s="483"/>
      <c r="H32" s="483"/>
      <c r="I32" s="483"/>
      <c r="J32" s="484"/>
      <c r="K32" s="304" t="s">
        <v>154</v>
      </c>
      <c r="L32" s="305"/>
      <c r="M32" s="305"/>
      <c r="N32" s="305"/>
      <c r="O32" s="305"/>
      <c r="P32" s="305"/>
      <c r="Q32" s="305"/>
      <c r="R32" s="305"/>
      <c r="S32" s="305"/>
      <c r="T32" s="305"/>
      <c r="U32" s="305"/>
      <c r="V32" s="305"/>
      <c r="W32" s="305"/>
      <c r="X32" s="305"/>
      <c r="Y32" s="306"/>
      <c r="Z32" s="347" t="s">
        <v>182</v>
      </c>
      <c r="AA32" s="348"/>
      <c r="AB32" s="348"/>
      <c r="AC32" s="348"/>
      <c r="AD32" s="348"/>
      <c r="AE32" s="348"/>
      <c r="AF32" s="348"/>
      <c r="AG32" s="348"/>
      <c r="AH32" s="348"/>
      <c r="AI32" s="348"/>
      <c r="AJ32" s="348"/>
      <c r="AK32" s="348"/>
      <c r="AL32" s="349"/>
      <c r="AM32" s="619" t="s">
        <v>212</v>
      </c>
      <c r="AN32" s="619"/>
      <c r="AO32" s="619"/>
      <c r="AP32" s="619"/>
      <c r="AQ32" s="620"/>
    </row>
    <row r="33" spans="1:51" s="1" customFormat="1" ht="39" customHeight="1" thickBot="1" x14ac:dyDescent="0.2">
      <c r="A33" s="18"/>
      <c r="B33" s="497" t="s">
        <v>65</v>
      </c>
      <c r="C33" s="498"/>
      <c r="D33" s="498"/>
      <c r="E33" s="498"/>
      <c r="F33" s="498"/>
      <c r="G33" s="498"/>
      <c r="H33" s="498"/>
      <c r="I33" s="498"/>
      <c r="J33" s="499"/>
      <c r="K33" s="105" t="str">
        <f>IF(M33="評価なし","評価なし",IF(M33&gt;=2.5,"A",IF(M33&gt;=1.5,"B", IF(M33&gt;=0.5,"C",IF(M33&lt;0.5,"D","評価なし")))))</f>
        <v>B</v>
      </c>
      <c r="L33" s="61"/>
      <c r="M33" s="62">
        <f>IF(AND(M35="評価なし",M36="評価なし",M40="評価なし",M45="評価なし",M46="評価なし",M47="評価なし"),"評価なし",(N35+N36+N40+N45+N46+N47)/(6-N33))</f>
        <v>2.1666666666666665</v>
      </c>
      <c r="N33" s="63">
        <f>COUNTIF(M35:M36,"評価なし")+COUNTIF(M40,"評価なし")+COUNTIF(M45:M47,"評価なし")</f>
        <v>0</v>
      </c>
      <c r="O33" s="61"/>
      <c r="P33" s="61"/>
      <c r="Q33" s="61"/>
      <c r="R33" s="61"/>
      <c r="S33" s="61"/>
      <c r="T33" s="61"/>
      <c r="U33" s="61"/>
      <c r="V33" s="61"/>
      <c r="W33" s="61"/>
      <c r="X33" s="621"/>
      <c r="Y33" s="622"/>
      <c r="Z33" s="100" t="str">
        <f>IF(AB33="評価なし","評価なし",IF(AB33&gt;=2.5,"A",IF(AB33&gt;=1.5,"B", IF(AB33&gt;=0.5,"C",IF(AB33&lt;0.5,"D","評価なし")))))</f>
        <v>B</v>
      </c>
      <c r="AA33" s="2"/>
      <c r="AB33" s="59">
        <f>IF(AND(AB35="評価なし",AB36="評価なし",AB40="評価なし",AB45="評価なし",AB46="評価なし",AB47="評価なし"),"評価なし",(AC35+AC36+AC40+AC45+AC46+AC47)/(6-AC33))</f>
        <v>1.8333333333333333</v>
      </c>
      <c r="AC33" s="36">
        <f>COUNTIF(AB35:AB36,"評価なし")+COUNTIF(AB40,"評価なし")+COUNTIF(AB45:AB47,"評価なし")</f>
        <v>0</v>
      </c>
      <c r="AD33" s="2"/>
      <c r="AE33" s="2"/>
      <c r="AF33" s="2"/>
      <c r="AG33" s="2"/>
      <c r="AH33" s="2"/>
      <c r="AI33" s="2"/>
      <c r="AJ33" s="2"/>
      <c r="AK33" s="302"/>
      <c r="AL33" s="303"/>
      <c r="AM33" s="497" t="s">
        <v>26</v>
      </c>
      <c r="AN33" s="498"/>
      <c r="AO33" s="498"/>
      <c r="AP33" s="498"/>
      <c r="AQ33" s="499"/>
      <c r="AR33" s="81"/>
      <c r="AS33" s="81"/>
      <c r="AT33" s="81"/>
      <c r="AU33" s="81"/>
      <c r="AV33" s="81"/>
      <c r="AW33" s="81"/>
      <c r="AX33" s="81"/>
      <c r="AY33" s="81"/>
    </row>
    <row r="34" spans="1:51" s="1" customFormat="1" ht="35.25" customHeight="1" x14ac:dyDescent="0.15">
      <c r="A34" s="18"/>
      <c r="B34" s="511" t="s">
        <v>27</v>
      </c>
      <c r="C34" s="501"/>
      <c r="D34" s="501"/>
      <c r="E34" s="501"/>
      <c r="F34" s="501"/>
      <c r="G34" s="501"/>
      <c r="H34" s="501"/>
      <c r="I34" s="501"/>
      <c r="J34" s="502"/>
      <c r="K34" s="112" t="str">
        <f>IF(M34="評価なし","評価なし",IF(M34&gt;=2.5,"A",IF(M34&gt;=1.5,"B", IF(M34&gt;=0.5,"C",IF(M34&lt;0.5,"D","評価なし")))))</f>
        <v>A</v>
      </c>
      <c r="L34" s="2"/>
      <c r="M34" s="60">
        <f>IF(AND(M35="評価なし",M36="評価なし"),"評価なし",(N35+N36)/(2-N34))</f>
        <v>3</v>
      </c>
      <c r="N34" s="36">
        <f>COUNTIF(M35:M36,"評価なし")</f>
        <v>0</v>
      </c>
      <c r="O34" s="2"/>
      <c r="P34" s="2"/>
      <c r="Q34" s="2"/>
      <c r="R34" s="2"/>
      <c r="S34" s="2"/>
      <c r="T34" s="2"/>
      <c r="U34" s="2"/>
      <c r="V34" s="2"/>
      <c r="W34" s="2"/>
      <c r="X34" s="300"/>
      <c r="Y34" s="301"/>
      <c r="Z34" s="101" t="str">
        <f>IF(AB34="評価なし","評価なし",IF(AB34&gt;=2.5,"A",IF(AB34&gt;=1.5,"B", IF(AB34&gt;=0.5,"C",IF(AB34&lt;0.5,"D","評価なし")))))</f>
        <v>A</v>
      </c>
      <c r="AA34" s="2"/>
      <c r="AB34" s="11">
        <f>IF(AND(AB35="評価なし",AB36="評価なし"),"評価なし",(AC35+AC36)/(2-AC34))</f>
        <v>3</v>
      </c>
      <c r="AC34" s="36">
        <f>COUNTIF(AB35:AB36,"評価なし")</f>
        <v>0</v>
      </c>
      <c r="AD34" s="2"/>
      <c r="AE34" s="2"/>
      <c r="AF34" s="2"/>
      <c r="AG34" s="2"/>
      <c r="AH34" s="2"/>
      <c r="AI34" s="2"/>
      <c r="AJ34" s="2"/>
      <c r="AK34" s="300"/>
      <c r="AL34" s="301"/>
      <c r="AM34" s="500" t="s">
        <v>27</v>
      </c>
      <c r="AN34" s="501"/>
      <c r="AO34" s="501"/>
      <c r="AP34" s="501"/>
      <c r="AQ34" s="502"/>
      <c r="AR34" s="58"/>
      <c r="AS34" s="58"/>
      <c r="AT34" s="58"/>
      <c r="AU34" s="58"/>
      <c r="AV34" s="58"/>
      <c r="AW34" s="58"/>
      <c r="AX34" s="58"/>
      <c r="AY34" s="58"/>
    </row>
    <row r="35" spans="1:51" s="1" customFormat="1" ht="120.75" customHeight="1" x14ac:dyDescent="0.15">
      <c r="A35" s="18"/>
      <c r="B35" s="512" t="s">
        <v>77</v>
      </c>
      <c r="C35" s="513"/>
      <c r="D35" s="513"/>
      <c r="E35" s="513"/>
      <c r="F35" s="513"/>
      <c r="G35" s="513"/>
      <c r="H35" s="513"/>
      <c r="I35" s="513"/>
      <c r="J35" s="514"/>
      <c r="K35" s="207" t="s">
        <v>108</v>
      </c>
      <c r="L35" s="37"/>
      <c r="M35" s="143" t="str">
        <f>IF(K35="A","3",IF(K35="B","2", IF(K35="C","1",IF(K35="D","0","評価なし"))))</f>
        <v>3</v>
      </c>
      <c r="N35" s="29" t="str">
        <f>IF(M35="評価なし",0,M35)</f>
        <v>3</v>
      </c>
      <c r="O35" s="37"/>
      <c r="P35" s="37"/>
      <c r="Q35" s="37"/>
      <c r="R35" s="37"/>
      <c r="S35" s="37"/>
      <c r="T35" s="37"/>
      <c r="U35" s="37"/>
      <c r="V35" s="37"/>
      <c r="W35" s="37"/>
      <c r="X35" s="518" t="s">
        <v>136</v>
      </c>
      <c r="Y35" s="282"/>
      <c r="Z35" s="156" t="s">
        <v>108</v>
      </c>
      <c r="AA35" s="40"/>
      <c r="AB35" s="202" t="str">
        <f>IF(Z35="A","3",IF(Z35="B","2", IF(Z35="C","1",IF(Z35="D","0","評価なし"))))</f>
        <v>3</v>
      </c>
      <c r="AC35" s="50" t="str">
        <f>IF(AB35="評価なし",0,AB35)</f>
        <v>3</v>
      </c>
      <c r="AD35" s="40"/>
      <c r="AE35" s="40"/>
      <c r="AF35" s="40"/>
      <c r="AG35" s="40"/>
      <c r="AH35" s="40"/>
      <c r="AI35" s="40"/>
      <c r="AJ35" s="40"/>
      <c r="AK35" s="310" t="s">
        <v>160</v>
      </c>
      <c r="AL35" s="311"/>
      <c r="AM35" s="454" t="s">
        <v>212</v>
      </c>
      <c r="AN35" s="455"/>
      <c r="AO35" s="455"/>
      <c r="AP35" s="455"/>
      <c r="AQ35" s="456"/>
    </row>
    <row r="36" spans="1:51" ht="120.75" customHeight="1" x14ac:dyDescent="0.15">
      <c r="B36" s="491" t="s">
        <v>78</v>
      </c>
      <c r="C36" s="492"/>
      <c r="D36" s="492"/>
      <c r="E36" s="492"/>
      <c r="F36" s="492"/>
      <c r="G36" s="492"/>
      <c r="H36" s="492"/>
      <c r="I36" s="492"/>
      <c r="J36" s="493"/>
      <c r="K36" s="208" t="s">
        <v>108</v>
      </c>
      <c r="L36" s="30"/>
      <c r="M36" s="139" t="str">
        <f>IF(K36="A","3",IF(K36="B","2", IF(K36="C","1",IF(K36="D","0","評価なし"))))</f>
        <v>3</v>
      </c>
      <c r="N36" s="31" t="str">
        <f>IF(M36="評価なし",0,M36)</f>
        <v>3</v>
      </c>
      <c r="O36" s="30"/>
      <c r="P36" s="30"/>
      <c r="Q36" s="30"/>
      <c r="R36" s="30"/>
      <c r="S36" s="30"/>
      <c r="T36" s="30"/>
      <c r="U36" s="30"/>
      <c r="V36" s="30"/>
      <c r="W36" s="30"/>
      <c r="X36" s="519" t="s">
        <v>125</v>
      </c>
      <c r="Y36" s="520"/>
      <c r="Z36" s="157" t="s">
        <v>108</v>
      </c>
      <c r="AA36" s="52"/>
      <c r="AB36" s="203" t="str">
        <f>IF(Z36="A","3",IF(Z36="B","2", IF(Z36="C","1",IF(Z36="D","0","評価なし"))))</f>
        <v>3</v>
      </c>
      <c r="AC36" s="53" t="str">
        <f>IF(AB36="評価なし",0,AB36)</f>
        <v>3</v>
      </c>
      <c r="AD36" s="52"/>
      <c r="AE36" s="52"/>
      <c r="AF36" s="52"/>
      <c r="AG36" s="52"/>
      <c r="AH36" s="52"/>
      <c r="AI36" s="52"/>
      <c r="AJ36" s="52"/>
      <c r="AK36" s="297" t="s">
        <v>160</v>
      </c>
      <c r="AL36" s="298"/>
      <c r="AM36" s="515" t="s">
        <v>212</v>
      </c>
      <c r="AN36" s="516"/>
      <c r="AO36" s="516"/>
      <c r="AP36" s="516"/>
      <c r="AQ36" s="517"/>
    </row>
    <row r="37" spans="1:51" ht="78.75" customHeight="1" x14ac:dyDescent="0.15">
      <c r="B37" s="476" t="s">
        <v>58</v>
      </c>
      <c r="C37" s="477"/>
      <c r="D37" s="477"/>
      <c r="E37" s="477"/>
      <c r="F37" s="477"/>
      <c r="G37" s="477"/>
      <c r="H37" s="477"/>
      <c r="I37" s="477"/>
      <c r="J37" s="478"/>
      <c r="K37" s="524" t="s">
        <v>126</v>
      </c>
      <c r="L37" s="525"/>
      <c r="M37" s="525"/>
      <c r="N37" s="525"/>
      <c r="O37" s="525"/>
      <c r="P37" s="525"/>
      <c r="Q37" s="525"/>
      <c r="R37" s="525"/>
      <c r="S37" s="525"/>
      <c r="T37" s="525"/>
      <c r="U37" s="525"/>
      <c r="V37" s="525"/>
      <c r="W37" s="525"/>
      <c r="X37" s="525"/>
      <c r="Y37" s="526"/>
      <c r="Z37" s="344" t="s">
        <v>164</v>
      </c>
      <c r="AA37" s="345"/>
      <c r="AB37" s="345"/>
      <c r="AC37" s="345"/>
      <c r="AD37" s="345"/>
      <c r="AE37" s="345"/>
      <c r="AF37" s="345"/>
      <c r="AG37" s="345"/>
      <c r="AH37" s="345"/>
      <c r="AI37" s="345"/>
      <c r="AJ37" s="345"/>
      <c r="AK37" s="345"/>
      <c r="AL37" s="346"/>
      <c r="AM37" s="629" t="s">
        <v>212</v>
      </c>
      <c r="AN37" s="629"/>
      <c r="AO37" s="629"/>
      <c r="AP37" s="629"/>
      <c r="AQ37" s="630"/>
    </row>
    <row r="38" spans="1:51" ht="78.75" customHeight="1" thickBot="1" x14ac:dyDescent="0.2">
      <c r="B38" s="479" t="s">
        <v>48</v>
      </c>
      <c r="C38" s="480"/>
      <c r="D38" s="480"/>
      <c r="E38" s="480"/>
      <c r="F38" s="480"/>
      <c r="G38" s="480"/>
      <c r="H38" s="480"/>
      <c r="I38" s="480"/>
      <c r="J38" s="481"/>
      <c r="K38" s="527" t="s">
        <v>123</v>
      </c>
      <c r="L38" s="528"/>
      <c r="M38" s="528"/>
      <c r="N38" s="528"/>
      <c r="O38" s="528"/>
      <c r="P38" s="528"/>
      <c r="Q38" s="528"/>
      <c r="R38" s="528"/>
      <c r="S38" s="528"/>
      <c r="T38" s="528"/>
      <c r="U38" s="528"/>
      <c r="V38" s="528"/>
      <c r="W38" s="528"/>
      <c r="X38" s="528"/>
      <c r="Y38" s="529"/>
      <c r="Z38" s="369" t="s">
        <v>165</v>
      </c>
      <c r="AA38" s="370"/>
      <c r="AB38" s="370"/>
      <c r="AC38" s="370"/>
      <c r="AD38" s="370"/>
      <c r="AE38" s="370"/>
      <c r="AF38" s="370"/>
      <c r="AG38" s="370"/>
      <c r="AH38" s="370"/>
      <c r="AI38" s="370"/>
      <c r="AJ38" s="370"/>
      <c r="AK38" s="370"/>
      <c r="AL38" s="371"/>
      <c r="AM38" s="618" t="s">
        <v>212</v>
      </c>
      <c r="AN38" s="619"/>
      <c r="AO38" s="619"/>
      <c r="AP38" s="619"/>
      <c r="AQ38" s="620"/>
    </row>
    <row r="39" spans="1:51" ht="42.75" customHeight="1" x14ac:dyDescent="0.15">
      <c r="B39" s="521" t="s">
        <v>54</v>
      </c>
      <c r="C39" s="522"/>
      <c r="D39" s="522"/>
      <c r="E39" s="522"/>
      <c r="F39" s="522"/>
      <c r="G39" s="522"/>
      <c r="H39" s="522"/>
      <c r="I39" s="522"/>
      <c r="J39" s="523"/>
      <c r="K39" s="144" t="str">
        <f>IF(M39="評価なし","評価なし",IF(M39&gt;=2.5,"A",IF(M39&gt;=1.5,"B", IF(M39&gt;=0.5,"C",IF(M39&lt;0.5,"D","評価なし")))))</f>
        <v>C</v>
      </c>
      <c r="L39" s="2"/>
      <c r="M39" s="77">
        <f>IF(M40="評価なし","評価なし",N40/(1-N39))</f>
        <v>1</v>
      </c>
      <c r="N39" s="36">
        <f>COUNTIF(M40,"評価なし")</f>
        <v>0</v>
      </c>
      <c r="O39" s="14"/>
      <c r="P39" s="14"/>
      <c r="Q39" s="14"/>
      <c r="R39" s="14"/>
      <c r="S39" s="14"/>
      <c r="T39" s="14"/>
      <c r="U39" s="14"/>
      <c r="V39" s="14"/>
      <c r="W39" s="14"/>
      <c r="X39" s="300"/>
      <c r="Y39" s="301"/>
      <c r="Z39" s="144" t="str">
        <f>IF(AB39="評価なし","評価なし",IF(AB39&gt;=2.5,"A",IF(AB39&gt;=1.5,"B", IF(AB39&gt;=0.5,"C",IF(AB39&lt;0.5,"D","評価なし")))))</f>
        <v>C</v>
      </c>
      <c r="AA39" s="2"/>
      <c r="AB39" s="77">
        <f>IF(AB40="評価なし","評価なし",AC40/(1-AC39))</f>
        <v>1</v>
      </c>
      <c r="AC39" s="36">
        <f>COUNTIF(AB40,"評価なし")</f>
        <v>0</v>
      </c>
      <c r="AD39" s="14"/>
      <c r="AE39" s="14"/>
      <c r="AF39" s="14"/>
      <c r="AG39" s="14"/>
      <c r="AH39" s="14"/>
      <c r="AI39" s="14"/>
      <c r="AJ39" s="14"/>
      <c r="AK39" s="300"/>
      <c r="AL39" s="301"/>
      <c r="AM39" s="307" t="s">
        <v>70</v>
      </c>
      <c r="AN39" s="308"/>
      <c r="AO39" s="308"/>
      <c r="AP39" s="308"/>
      <c r="AQ39" s="309"/>
      <c r="AR39" s="75"/>
      <c r="AS39" s="75"/>
      <c r="AT39" s="75"/>
      <c r="AU39" s="75"/>
      <c r="AV39" s="75"/>
      <c r="AW39" s="75"/>
      <c r="AX39" s="75"/>
      <c r="AY39" s="75"/>
    </row>
    <row r="40" spans="1:51" ht="108" customHeight="1" x14ac:dyDescent="0.15">
      <c r="B40" s="512" t="s">
        <v>79</v>
      </c>
      <c r="C40" s="513"/>
      <c r="D40" s="513"/>
      <c r="E40" s="513"/>
      <c r="F40" s="513"/>
      <c r="G40" s="513"/>
      <c r="H40" s="513"/>
      <c r="I40" s="513"/>
      <c r="J40" s="514"/>
      <c r="K40" s="640" t="s">
        <v>115</v>
      </c>
      <c r="L40" s="641"/>
      <c r="M40" s="642" t="str">
        <f>IF(K40="A","3",IF(K40="B","2", IF(K40="C","1",IF(K40="D","0","評価なし"))))</f>
        <v>1</v>
      </c>
      <c r="N40" s="643" t="str">
        <f>IF(M40="評価なし",0,M40)</f>
        <v>1</v>
      </c>
      <c r="O40" s="641"/>
      <c r="P40" s="641"/>
      <c r="Q40" s="641"/>
      <c r="R40" s="641"/>
      <c r="S40" s="641"/>
      <c r="T40" s="641"/>
      <c r="U40" s="641"/>
      <c r="V40" s="641"/>
      <c r="W40" s="641"/>
      <c r="X40" s="644" t="s">
        <v>205</v>
      </c>
      <c r="Y40" s="645"/>
      <c r="Z40" s="142" t="s">
        <v>115</v>
      </c>
      <c r="AA40" s="14"/>
      <c r="AB40" s="115" t="str">
        <f>IF(Z40="A","3",IF(Z40="B","2", IF(Z40="C","1",IF(Z40="D","0","評価なし"))))</f>
        <v>1</v>
      </c>
      <c r="AC40" s="19" t="str">
        <f>IF(AB40="評価なし",0,AB40)</f>
        <v>1</v>
      </c>
      <c r="AD40" s="14"/>
      <c r="AE40" s="14"/>
      <c r="AF40" s="14"/>
      <c r="AG40" s="14"/>
      <c r="AH40" s="14"/>
      <c r="AI40" s="14"/>
      <c r="AJ40" s="14"/>
      <c r="AK40" s="314" t="s">
        <v>196</v>
      </c>
      <c r="AL40" s="315"/>
      <c r="AM40" s="652" t="s">
        <v>212</v>
      </c>
      <c r="AN40" s="653"/>
      <c r="AO40" s="653"/>
      <c r="AP40" s="653"/>
      <c r="AQ40" s="654"/>
    </row>
    <row r="41" spans="1:51" ht="108" customHeight="1" x14ac:dyDescent="0.15">
      <c r="B41" s="564" t="s">
        <v>55</v>
      </c>
      <c r="C41" s="565"/>
      <c r="D41" s="565"/>
      <c r="E41" s="565"/>
      <c r="F41" s="565"/>
      <c r="G41" s="565"/>
      <c r="H41" s="565"/>
      <c r="I41" s="565"/>
      <c r="J41" s="566"/>
      <c r="K41" s="646" t="s">
        <v>166</v>
      </c>
      <c r="L41" s="647"/>
      <c r="M41" s="648" t="str">
        <f>IF(K41="A","3",IF(K41="B","2", IF(K41="C","1",IF(K41="D","0","評価なし"))))</f>
        <v>0</v>
      </c>
      <c r="N41" s="649" t="str">
        <f>IF(M41="評価なし",0,M41)</f>
        <v>0</v>
      </c>
      <c r="O41" s="647"/>
      <c r="P41" s="647"/>
      <c r="Q41" s="647"/>
      <c r="R41" s="647"/>
      <c r="S41" s="647"/>
      <c r="T41" s="647"/>
      <c r="U41" s="647"/>
      <c r="V41" s="647"/>
      <c r="W41" s="647"/>
      <c r="X41" s="650" t="s">
        <v>204</v>
      </c>
      <c r="Y41" s="651"/>
      <c r="Z41" s="142" t="s">
        <v>166</v>
      </c>
      <c r="AA41" s="181"/>
      <c r="AB41" s="182" t="str">
        <f>IF(Z41="A","3",IF(Z41="B","2", IF(Z41="C","1",IF(Z41="D","0","評価なし"))))</f>
        <v>0</v>
      </c>
      <c r="AC41" s="184" t="str">
        <f>IF(AB41="評価なし",0,AB41)</f>
        <v>0</v>
      </c>
      <c r="AD41" s="181"/>
      <c r="AE41" s="181"/>
      <c r="AF41" s="181"/>
      <c r="AG41" s="181"/>
      <c r="AH41" s="181"/>
      <c r="AI41" s="181"/>
      <c r="AJ41" s="181"/>
      <c r="AK41" s="312" t="s">
        <v>195</v>
      </c>
      <c r="AL41" s="313"/>
      <c r="AM41" s="655" t="s">
        <v>212</v>
      </c>
      <c r="AN41" s="656"/>
      <c r="AO41" s="656"/>
      <c r="AP41" s="656"/>
      <c r="AQ41" s="657"/>
    </row>
    <row r="42" spans="1:51" ht="90" customHeight="1" x14ac:dyDescent="0.15">
      <c r="B42" s="476" t="s">
        <v>58</v>
      </c>
      <c r="C42" s="477"/>
      <c r="D42" s="477"/>
      <c r="E42" s="477"/>
      <c r="F42" s="477"/>
      <c r="G42" s="477"/>
      <c r="H42" s="477"/>
      <c r="I42" s="477"/>
      <c r="J42" s="478"/>
      <c r="K42" s="330" t="s">
        <v>128</v>
      </c>
      <c r="L42" s="331"/>
      <c r="M42" s="331"/>
      <c r="N42" s="331"/>
      <c r="O42" s="331"/>
      <c r="P42" s="331"/>
      <c r="Q42" s="331"/>
      <c r="R42" s="331"/>
      <c r="S42" s="331"/>
      <c r="T42" s="331"/>
      <c r="U42" s="331"/>
      <c r="V42" s="331"/>
      <c r="W42" s="331"/>
      <c r="X42" s="331"/>
      <c r="Y42" s="332"/>
      <c r="Z42" s="333" t="s">
        <v>183</v>
      </c>
      <c r="AA42" s="334"/>
      <c r="AB42" s="334"/>
      <c r="AC42" s="334"/>
      <c r="AD42" s="334"/>
      <c r="AE42" s="334"/>
      <c r="AF42" s="334"/>
      <c r="AG42" s="334"/>
      <c r="AH42" s="334"/>
      <c r="AI42" s="334"/>
      <c r="AJ42" s="334"/>
      <c r="AK42" s="334"/>
      <c r="AL42" s="335"/>
      <c r="AM42" s="629" t="s">
        <v>212</v>
      </c>
      <c r="AN42" s="629"/>
      <c r="AO42" s="629"/>
      <c r="AP42" s="629"/>
      <c r="AQ42" s="630"/>
    </row>
    <row r="43" spans="1:51" ht="90" customHeight="1" thickBot="1" x14ac:dyDescent="0.2">
      <c r="B43" s="482" t="s">
        <v>48</v>
      </c>
      <c r="C43" s="483"/>
      <c r="D43" s="483"/>
      <c r="E43" s="483"/>
      <c r="F43" s="483"/>
      <c r="G43" s="483"/>
      <c r="H43" s="483"/>
      <c r="I43" s="483"/>
      <c r="J43" s="484"/>
      <c r="K43" s="336" t="s">
        <v>129</v>
      </c>
      <c r="L43" s="337"/>
      <c r="M43" s="337"/>
      <c r="N43" s="337"/>
      <c r="O43" s="337"/>
      <c r="P43" s="337"/>
      <c r="Q43" s="337"/>
      <c r="R43" s="337"/>
      <c r="S43" s="337"/>
      <c r="T43" s="337"/>
      <c r="U43" s="337"/>
      <c r="V43" s="337"/>
      <c r="W43" s="337"/>
      <c r="X43" s="337"/>
      <c r="Y43" s="338"/>
      <c r="Z43" s="339" t="s">
        <v>175</v>
      </c>
      <c r="AA43" s="340"/>
      <c r="AB43" s="340"/>
      <c r="AC43" s="340"/>
      <c r="AD43" s="340"/>
      <c r="AE43" s="340"/>
      <c r="AF43" s="340"/>
      <c r="AG43" s="340"/>
      <c r="AH43" s="340"/>
      <c r="AI43" s="340"/>
      <c r="AJ43" s="340"/>
      <c r="AK43" s="340"/>
      <c r="AL43" s="341"/>
      <c r="AM43" s="619" t="s">
        <v>212</v>
      </c>
      <c r="AN43" s="619"/>
      <c r="AO43" s="619"/>
      <c r="AP43" s="619"/>
      <c r="AQ43" s="620"/>
    </row>
    <row r="44" spans="1:51" ht="34.5" customHeight="1" x14ac:dyDescent="0.15">
      <c r="A44" s="185"/>
      <c r="B44" s="307" t="s">
        <v>64</v>
      </c>
      <c r="C44" s="308"/>
      <c r="D44" s="308"/>
      <c r="E44" s="308"/>
      <c r="F44" s="308"/>
      <c r="G44" s="308"/>
      <c r="H44" s="308"/>
      <c r="I44" s="308"/>
      <c r="J44" s="309"/>
      <c r="K44" s="101" t="str">
        <f>IF(M44="評価なし","評価なし",IF(M44&gt;=2.5,"A",IF(M44&gt;=1.5,"B", IF(M44&gt;=0.5,"C",IF(M44&lt;0.5,"D","評価なし")))))</f>
        <v>B</v>
      </c>
      <c r="L44" s="14"/>
      <c r="M44" s="27">
        <f>IF(AND(M45="評価なし",M46="評価なし",M47="評価なし"),"評価なし",(N45+N46+N47)/(3-N44))</f>
        <v>2</v>
      </c>
      <c r="N44" s="36">
        <f>COUNTIF(M45:M47,"評価なし")</f>
        <v>0</v>
      </c>
      <c r="O44" s="14"/>
      <c r="P44" s="14"/>
      <c r="Q44" s="14"/>
      <c r="R44" s="14"/>
      <c r="S44" s="14"/>
      <c r="T44" s="14"/>
      <c r="U44" s="14"/>
      <c r="V44" s="14"/>
      <c r="W44" s="14"/>
      <c r="X44" s="302"/>
      <c r="Y44" s="303"/>
      <c r="Z44" s="101" t="str">
        <f>IF(AB44="評価なし","評価なし",IF(AB44&gt;=2.5,"A",IF(AB44&gt;=1.5,"B", IF(AB44&gt;=0.5,"C",IF(AB44&lt;0.5,"D","評価なし")))))</f>
        <v>C</v>
      </c>
      <c r="AA44" s="14"/>
      <c r="AB44" s="27">
        <f>IF(AND(AB45="評価なし",AB46="評価なし",AB47="評価なし"),"評価なし",(AC45+AC46+AC47)/(3-AC44))</f>
        <v>1.3333333333333333</v>
      </c>
      <c r="AC44" s="36">
        <f>COUNTIF(AB45:AB47,"評価なし")</f>
        <v>0</v>
      </c>
      <c r="AD44" s="14"/>
      <c r="AE44" s="14"/>
      <c r="AF44" s="14"/>
      <c r="AG44" s="14"/>
      <c r="AH44" s="14"/>
      <c r="AI44" s="14"/>
      <c r="AJ44" s="14"/>
      <c r="AK44" s="302"/>
      <c r="AL44" s="303"/>
      <c r="AM44" s="307" t="s">
        <v>66</v>
      </c>
      <c r="AN44" s="308"/>
      <c r="AO44" s="308"/>
      <c r="AP44" s="308"/>
      <c r="AQ44" s="309"/>
      <c r="AR44" s="82"/>
      <c r="AS44" s="75"/>
      <c r="AT44" s="75"/>
      <c r="AU44" s="75"/>
      <c r="AV44" s="75"/>
      <c r="AW44" s="75"/>
      <c r="AX44" s="75"/>
      <c r="AY44" s="75"/>
    </row>
    <row r="45" spans="1:51" ht="99.75" customHeight="1" x14ac:dyDescent="0.15">
      <c r="A45" s="185"/>
      <c r="B45" s="506" t="s">
        <v>80</v>
      </c>
      <c r="C45" s="507"/>
      <c r="D45" s="507"/>
      <c r="E45" s="507"/>
      <c r="F45" s="507"/>
      <c r="G45" s="507"/>
      <c r="H45" s="507"/>
      <c r="I45" s="507"/>
      <c r="J45" s="508"/>
      <c r="K45" s="106" t="s">
        <v>115</v>
      </c>
      <c r="L45" s="28"/>
      <c r="M45" s="33" t="str">
        <f>IF(K45="A","3",IF(K45="B","2", IF(K45="C","1",IF(K45="D","0","評価なし"))))</f>
        <v>1</v>
      </c>
      <c r="N45" s="32" t="str">
        <f>IF(M45="評価なし",0,M45)</f>
        <v>1</v>
      </c>
      <c r="O45" s="28"/>
      <c r="P45" s="28"/>
      <c r="Q45" s="28"/>
      <c r="R45" s="28"/>
      <c r="S45" s="28"/>
      <c r="T45" s="28"/>
      <c r="U45" s="28"/>
      <c r="V45" s="28"/>
      <c r="W45" s="28"/>
      <c r="X45" s="372" t="s">
        <v>137</v>
      </c>
      <c r="Y45" s="373"/>
      <c r="Z45" s="102" t="s">
        <v>166</v>
      </c>
      <c r="AA45" s="109"/>
      <c r="AB45" s="41" t="str">
        <f>IF(Z45="A","3",IF(Z45="B","2", IF(Z45="C","1",IF(Z45="D","0","評価なし"))))</f>
        <v>0</v>
      </c>
      <c r="AC45" s="42" t="str">
        <f>IF(AB45="評価なし",0,AB45)</f>
        <v>0</v>
      </c>
      <c r="AD45" s="109"/>
      <c r="AE45" s="109"/>
      <c r="AF45" s="109"/>
      <c r="AG45" s="109"/>
      <c r="AH45" s="109"/>
      <c r="AI45" s="109"/>
      <c r="AJ45" s="109"/>
      <c r="AK45" s="376" t="s">
        <v>197</v>
      </c>
      <c r="AL45" s="377"/>
      <c r="AM45" s="454" t="s">
        <v>212</v>
      </c>
      <c r="AN45" s="455"/>
      <c r="AO45" s="455"/>
      <c r="AP45" s="455"/>
      <c r="AQ45" s="456"/>
    </row>
    <row r="46" spans="1:51" s="1" customFormat="1" ht="99.75" customHeight="1" x14ac:dyDescent="0.15">
      <c r="A46" s="186"/>
      <c r="B46" s="488" t="s">
        <v>67</v>
      </c>
      <c r="C46" s="489"/>
      <c r="D46" s="489"/>
      <c r="E46" s="489"/>
      <c r="F46" s="489"/>
      <c r="G46" s="489"/>
      <c r="H46" s="489"/>
      <c r="I46" s="489"/>
      <c r="J46" s="490"/>
      <c r="K46" s="102" t="s">
        <v>108</v>
      </c>
      <c r="L46" s="38"/>
      <c r="M46" s="34" t="str">
        <f>IF(K46="A","3",IF(K46="B","2", IF(K46="C","1",IF(K46="D","0","評価なし"))))</f>
        <v>3</v>
      </c>
      <c r="N46" s="35" t="str">
        <f>IF(M46="評価なし",0,M46)</f>
        <v>3</v>
      </c>
      <c r="O46" s="38"/>
      <c r="P46" s="38"/>
      <c r="Q46" s="38"/>
      <c r="R46" s="38"/>
      <c r="S46" s="38"/>
      <c r="T46" s="38"/>
      <c r="U46" s="38"/>
      <c r="V46" s="38"/>
      <c r="W46" s="38"/>
      <c r="X46" s="374" t="s">
        <v>153</v>
      </c>
      <c r="Y46" s="375"/>
      <c r="Z46" s="102" t="s">
        <v>108</v>
      </c>
      <c r="AA46" s="43"/>
      <c r="AB46" s="44" t="str">
        <f>IF(Z46="A","3",IF(Z46="B","2", IF(Z46="C","1",IF(Z46="D","0","評価なし"))))</f>
        <v>3</v>
      </c>
      <c r="AC46" s="45" t="str">
        <f>IF(AB46="評価なし",0,AB46)</f>
        <v>3</v>
      </c>
      <c r="AD46" s="43"/>
      <c r="AE46" s="43"/>
      <c r="AF46" s="43"/>
      <c r="AG46" s="43"/>
      <c r="AH46" s="43"/>
      <c r="AI46" s="43"/>
      <c r="AJ46" s="43"/>
      <c r="AK46" s="295" t="s">
        <v>160</v>
      </c>
      <c r="AL46" s="296"/>
      <c r="AM46" s="515" t="s">
        <v>212</v>
      </c>
      <c r="AN46" s="516"/>
      <c r="AO46" s="516"/>
      <c r="AP46" s="516"/>
      <c r="AQ46" s="517"/>
    </row>
    <row r="47" spans="1:51" s="1" customFormat="1" ht="99.75" customHeight="1" x14ac:dyDescent="0.15">
      <c r="A47" s="186"/>
      <c r="B47" s="530" t="s">
        <v>68</v>
      </c>
      <c r="C47" s="531"/>
      <c r="D47" s="531"/>
      <c r="E47" s="531"/>
      <c r="F47" s="531"/>
      <c r="G47" s="531"/>
      <c r="H47" s="531"/>
      <c r="I47" s="531"/>
      <c r="J47" s="532"/>
      <c r="K47" s="192" t="s">
        <v>110</v>
      </c>
      <c r="L47" s="74"/>
      <c r="M47" s="205" t="str">
        <f>IF(K47="A","3",IF(K47="B","2", IF(K47="C","1",IF(K47="D","0","評価なし"))))</f>
        <v>2</v>
      </c>
      <c r="N47" s="206" t="str">
        <f>IF(M47="評価なし",0,M47)</f>
        <v>2</v>
      </c>
      <c r="O47" s="74"/>
      <c r="P47" s="74"/>
      <c r="Q47" s="74"/>
      <c r="R47" s="74"/>
      <c r="S47" s="74"/>
      <c r="T47" s="74"/>
      <c r="U47" s="74"/>
      <c r="V47" s="74"/>
      <c r="W47" s="74"/>
      <c r="X47" s="569" t="s">
        <v>127</v>
      </c>
      <c r="Y47" s="570"/>
      <c r="Z47" s="102" t="s">
        <v>115</v>
      </c>
      <c r="AA47" s="145"/>
      <c r="AB47" s="46" t="str">
        <f>IF(Z47="A","3",IF(Z47="B","2", IF(Z47="C","1",IF(Z47="D","0","評価なし"))))</f>
        <v>1</v>
      </c>
      <c r="AC47" s="146" t="str">
        <f>IF(AB47="評価なし",0,AB47)</f>
        <v>1</v>
      </c>
      <c r="AD47" s="145"/>
      <c r="AE47" s="145"/>
      <c r="AF47" s="145"/>
      <c r="AG47" s="145"/>
      <c r="AH47" s="145"/>
      <c r="AI47" s="145"/>
      <c r="AJ47" s="145"/>
      <c r="AK47" s="571" t="s">
        <v>170</v>
      </c>
      <c r="AL47" s="313"/>
      <c r="AM47" s="658" t="s">
        <v>212</v>
      </c>
      <c r="AN47" s="659"/>
      <c r="AO47" s="659"/>
      <c r="AP47" s="659"/>
      <c r="AQ47" s="660"/>
    </row>
    <row r="48" spans="1:51" ht="87" customHeight="1" x14ac:dyDescent="0.15">
      <c r="A48" s="185"/>
      <c r="B48" s="476" t="s">
        <v>58</v>
      </c>
      <c r="C48" s="477"/>
      <c r="D48" s="477"/>
      <c r="E48" s="477"/>
      <c r="F48" s="477"/>
      <c r="G48" s="477"/>
      <c r="H48" s="477"/>
      <c r="I48" s="477"/>
      <c r="J48" s="478"/>
      <c r="K48" s="572" t="s">
        <v>146</v>
      </c>
      <c r="L48" s="573"/>
      <c r="M48" s="573"/>
      <c r="N48" s="573"/>
      <c r="O48" s="573"/>
      <c r="P48" s="573"/>
      <c r="Q48" s="573"/>
      <c r="R48" s="573"/>
      <c r="S48" s="573"/>
      <c r="T48" s="573"/>
      <c r="U48" s="573"/>
      <c r="V48" s="573"/>
      <c r="W48" s="573"/>
      <c r="X48" s="573"/>
      <c r="Y48" s="574"/>
      <c r="Z48" s="361" t="s">
        <v>171</v>
      </c>
      <c r="AA48" s="241"/>
      <c r="AB48" s="241"/>
      <c r="AC48" s="241"/>
      <c r="AD48" s="241"/>
      <c r="AE48" s="241"/>
      <c r="AF48" s="241"/>
      <c r="AG48" s="241"/>
      <c r="AH48" s="241"/>
      <c r="AI48" s="241"/>
      <c r="AJ48" s="241"/>
      <c r="AK48" s="241"/>
      <c r="AL48" s="362"/>
      <c r="AM48" s="661" t="s">
        <v>212</v>
      </c>
      <c r="AN48" s="661"/>
      <c r="AO48" s="661"/>
      <c r="AP48" s="661"/>
      <c r="AQ48" s="662"/>
    </row>
    <row r="49" spans="1:51" ht="87" customHeight="1" thickBot="1" x14ac:dyDescent="0.2">
      <c r="A49" s="185"/>
      <c r="B49" s="482" t="s">
        <v>48</v>
      </c>
      <c r="C49" s="483"/>
      <c r="D49" s="483"/>
      <c r="E49" s="483"/>
      <c r="F49" s="483"/>
      <c r="G49" s="483"/>
      <c r="H49" s="483"/>
      <c r="I49" s="483"/>
      <c r="J49" s="484"/>
      <c r="K49" s="575" t="s">
        <v>155</v>
      </c>
      <c r="L49" s="576"/>
      <c r="M49" s="576"/>
      <c r="N49" s="576"/>
      <c r="O49" s="576"/>
      <c r="P49" s="576"/>
      <c r="Q49" s="576"/>
      <c r="R49" s="576"/>
      <c r="S49" s="576"/>
      <c r="T49" s="576"/>
      <c r="U49" s="576"/>
      <c r="V49" s="576"/>
      <c r="W49" s="576"/>
      <c r="X49" s="576"/>
      <c r="Y49" s="577"/>
      <c r="Z49" s="355" t="s">
        <v>198</v>
      </c>
      <c r="AA49" s="356"/>
      <c r="AB49" s="356"/>
      <c r="AC49" s="356"/>
      <c r="AD49" s="356"/>
      <c r="AE49" s="356"/>
      <c r="AF49" s="356"/>
      <c r="AG49" s="356"/>
      <c r="AH49" s="356"/>
      <c r="AI49" s="356"/>
      <c r="AJ49" s="356"/>
      <c r="AK49" s="356"/>
      <c r="AL49" s="357"/>
      <c r="AM49" s="619" t="s">
        <v>212</v>
      </c>
      <c r="AN49" s="619"/>
      <c r="AO49" s="619"/>
      <c r="AP49" s="619"/>
      <c r="AQ49" s="620"/>
    </row>
    <row r="50" spans="1:51" s="15" customFormat="1" ht="44.25" customHeight="1" thickBot="1" x14ac:dyDescent="0.2">
      <c r="A50" s="187"/>
      <c r="B50" s="533" t="s">
        <v>12</v>
      </c>
      <c r="C50" s="534"/>
      <c r="D50" s="534"/>
      <c r="E50" s="534"/>
      <c r="F50" s="534"/>
      <c r="G50" s="534"/>
      <c r="H50" s="534"/>
      <c r="I50" s="534"/>
      <c r="J50" s="535"/>
      <c r="K50" s="98" t="str">
        <f>IF(M50="評価なし","評価なし",IF(M50&gt;=2.5,"A",IF(M50&gt;=1.5,"B", IF(M50&gt;=0.5,"C",IF(M50&lt;0.5,"D","評価なし")))))</f>
        <v>A</v>
      </c>
      <c r="M50" s="48">
        <f>IF(AND(M52="評価なし",M53="評価なし",M54="評価なし",M55="評価なし",M59="評価なし",M60="評価なし",M61="評価なし",M62="評価なし",M63="評価なし",M64="評価なし",M65="評価なし"),"評価なし",(N52+N53+N54+N55+N59+N60+N61+N62+N63+N64+N65)/(11-N50))</f>
        <v>2.9</v>
      </c>
      <c r="N50" s="15">
        <f>COUNTIF(M52:M55,"評価なし")+COUNTIF(M59:M65,"評価なし")</f>
        <v>1</v>
      </c>
      <c r="X50" s="567"/>
      <c r="Y50" s="568"/>
      <c r="Z50" s="107" t="str">
        <f>IF(AB50="評価なし","評価なし",IF(AB50&gt;=2.5,"A",IF(AB50&gt;=1.5,"B", IF(AB50&gt;=0.5,"C",IF(AB50&lt;0.5,"D","評価なし")))))</f>
        <v>A</v>
      </c>
      <c r="AB50" s="48">
        <f>IF(AND(AB52="評価なし",AB53="評価なし",AB54="評価なし",AB55="評価なし",AB59="評価なし",AB60="評価なし",AB61="評価なし",AB62="評価なし",AB63="評価なし",AB64="評価なし",AB65="評価なし"),"評価なし",(AC52+AC53+AC54+AC55+AC59+AC60+AC61+AC62+AC63+AC64+AC65)/(11-AC50))</f>
        <v>2.7</v>
      </c>
      <c r="AC50" s="15">
        <f>COUNTIF(AB52:AB55,"評価なし")+COUNTIF(AB59:AB65,"評価なし")</f>
        <v>1</v>
      </c>
      <c r="AK50" s="567"/>
      <c r="AL50" s="568"/>
      <c r="AM50" s="497" t="s">
        <v>12</v>
      </c>
      <c r="AN50" s="498"/>
      <c r="AO50" s="498"/>
      <c r="AP50" s="498"/>
      <c r="AQ50" s="499"/>
      <c r="AR50" s="158"/>
      <c r="AS50" s="158"/>
      <c r="AT50" s="158"/>
      <c r="AU50" s="158"/>
      <c r="AV50" s="158"/>
      <c r="AW50" s="158"/>
      <c r="AX50" s="158"/>
      <c r="AY50" s="158"/>
    </row>
    <row r="51" spans="1:51" s="1" customFormat="1" ht="33.75" customHeight="1" x14ac:dyDescent="0.15">
      <c r="A51" s="188"/>
      <c r="B51" s="536" t="s">
        <v>60</v>
      </c>
      <c r="C51" s="537"/>
      <c r="D51" s="537"/>
      <c r="E51" s="537"/>
      <c r="F51" s="537"/>
      <c r="G51" s="537"/>
      <c r="H51" s="537"/>
      <c r="I51" s="537"/>
      <c r="J51" s="538"/>
      <c r="K51" s="99" t="str">
        <f>IF(M51="評価なし","評価なし",IF(M51&gt;=2.5,"A",IF(M51&gt;=1.5,"B", IF(M51&gt;=0.5,"C",IF(M51&lt;0.5,"D","評価なし")))))</f>
        <v>A</v>
      </c>
      <c r="L51" s="2"/>
      <c r="M51" s="9">
        <f>IF(AND(M52="評価なし",M53="評価なし",M54="評価なし",M55="評価なし"),"評価なし",(N52+N53+N54+N55)/(4-N51))</f>
        <v>3</v>
      </c>
      <c r="N51" s="2">
        <f>COUNTIF(M52:M55,"評価なし")</f>
        <v>0</v>
      </c>
      <c r="O51" s="2"/>
      <c r="P51" s="2"/>
      <c r="Q51" s="2"/>
      <c r="R51" s="2"/>
      <c r="S51" s="2"/>
      <c r="T51" s="2"/>
      <c r="U51" s="2"/>
      <c r="V51" s="2"/>
      <c r="W51" s="2"/>
      <c r="X51" s="388"/>
      <c r="Y51" s="389"/>
      <c r="Z51" s="108" t="str">
        <f>IF(AB51="評価なし","評価なし",IF(AB51&gt;=2.5,"A",IF(AB51&gt;=1.5,"B", IF(AB51&gt;=0.5,"C",IF(AB51&lt;0.5,"D","評価なし")))))</f>
        <v>A</v>
      </c>
      <c r="AA51" s="2"/>
      <c r="AB51" s="9">
        <f>IF(AND(AB52="評価なし",AB53="評価なし",AB54="評価なし",AB55="評価なし"),"評価なし",(AC52+AC53+AC54+AC55)/(4-AC51))</f>
        <v>2.75</v>
      </c>
      <c r="AC51" s="2">
        <f>COUNTIF(AB52:AB55,"評価なし")</f>
        <v>0</v>
      </c>
      <c r="AD51" s="2"/>
      <c r="AE51" s="2"/>
      <c r="AF51" s="2"/>
      <c r="AG51" s="2"/>
      <c r="AH51" s="2"/>
      <c r="AI51" s="2"/>
      <c r="AJ51" s="2"/>
      <c r="AK51" s="388"/>
      <c r="AL51" s="389"/>
      <c r="AM51" s="578" t="s">
        <v>168</v>
      </c>
      <c r="AN51" s="495"/>
      <c r="AO51" s="495"/>
      <c r="AP51" s="495"/>
      <c r="AQ51" s="496"/>
      <c r="AR51" s="159"/>
      <c r="AS51" s="159"/>
      <c r="AT51" s="159"/>
      <c r="AU51" s="159"/>
      <c r="AV51" s="159"/>
      <c r="AW51" s="159"/>
      <c r="AX51" s="159"/>
      <c r="AY51" s="159"/>
    </row>
    <row r="52" spans="1:51" s="1" customFormat="1" ht="85.5" customHeight="1" x14ac:dyDescent="0.15">
      <c r="A52" s="188"/>
      <c r="B52" s="539" t="s">
        <v>63</v>
      </c>
      <c r="C52" s="540"/>
      <c r="D52" s="540"/>
      <c r="E52" s="540"/>
      <c r="F52" s="540"/>
      <c r="G52" s="540"/>
      <c r="H52" s="540"/>
      <c r="I52" s="540"/>
      <c r="J52" s="541"/>
      <c r="K52" s="106" t="s">
        <v>108</v>
      </c>
      <c r="L52" s="40"/>
      <c r="M52" s="202" t="str">
        <f>IF(K52="A","3",IF(K52="B","2", IF(K52="C","1",IF(K52="D","0","評価なし"))))</f>
        <v>3</v>
      </c>
      <c r="N52" s="160" t="str">
        <f>IF(M52="評価なし",0,M52)</f>
        <v>3</v>
      </c>
      <c r="O52" s="40"/>
      <c r="P52" s="40"/>
      <c r="Q52" s="40"/>
      <c r="R52" s="40"/>
      <c r="S52" s="40"/>
      <c r="T52" s="40"/>
      <c r="U52" s="40"/>
      <c r="V52" s="40"/>
      <c r="W52" s="40"/>
      <c r="X52" s="509" t="s">
        <v>112</v>
      </c>
      <c r="Y52" s="510"/>
      <c r="Z52" s="106" t="s">
        <v>108</v>
      </c>
      <c r="AA52" s="40"/>
      <c r="AB52" s="202" t="str">
        <f>IF(Z52="A","3",IF(Z52="B","2", IF(Z52="C","1",IF(Z52="D","0","評価なし"))))</f>
        <v>3</v>
      </c>
      <c r="AC52" s="160" t="str">
        <f>IF(AB52="評価なし",0,AB52)</f>
        <v>3</v>
      </c>
      <c r="AD52" s="40"/>
      <c r="AE52" s="40"/>
      <c r="AF52" s="40"/>
      <c r="AG52" s="40"/>
      <c r="AH52" s="40"/>
      <c r="AI52" s="40"/>
      <c r="AJ52" s="40"/>
      <c r="AK52" s="310" t="s">
        <v>167</v>
      </c>
      <c r="AL52" s="311"/>
      <c r="AM52" s="454" t="s">
        <v>212</v>
      </c>
      <c r="AN52" s="455"/>
      <c r="AO52" s="455"/>
      <c r="AP52" s="455"/>
      <c r="AQ52" s="456"/>
    </row>
    <row r="53" spans="1:51" s="1" customFormat="1" ht="112.5" customHeight="1" x14ac:dyDescent="0.15">
      <c r="A53" s="189"/>
      <c r="B53" s="600" t="s">
        <v>61</v>
      </c>
      <c r="C53" s="601"/>
      <c r="D53" s="601"/>
      <c r="E53" s="601"/>
      <c r="F53" s="601"/>
      <c r="G53" s="601"/>
      <c r="H53" s="601"/>
      <c r="I53" s="601"/>
      <c r="J53" s="602"/>
      <c r="K53" s="102" t="s">
        <v>108</v>
      </c>
      <c r="L53" s="43"/>
      <c r="M53" s="203" t="str">
        <f>IF(K53="A","3",IF(K53="B","2", IF(K53="C","1",IF(K53="D","0","評価なし"))))</f>
        <v>3</v>
      </c>
      <c r="N53" s="161" t="str">
        <f>IF(M53="評価なし",0,M53)</f>
        <v>3</v>
      </c>
      <c r="O53" s="43"/>
      <c r="P53" s="43"/>
      <c r="Q53" s="43"/>
      <c r="R53" s="43"/>
      <c r="S53" s="43"/>
      <c r="T53" s="43"/>
      <c r="U53" s="43"/>
      <c r="V53" s="43"/>
      <c r="W53" s="43"/>
      <c r="X53" s="328" t="s">
        <v>138</v>
      </c>
      <c r="Y53" s="329"/>
      <c r="Z53" s="102" t="s">
        <v>108</v>
      </c>
      <c r="AA53" s="43"/>
      <c r="AB53" s="203" t="str">
        <f>IF(Z53="A","3",IF(Z53="B","2", IF(Z53="C","1",IF(Z53="D","0","評価なし"))))</f>
        <v>3</v>
      </c>
      <c r="AC53" s="161" t="str">
        <f t="shared" ref="AC53:AC55" si="1">IF(AB53="評価なし",0,AB53)</f>
        <v>3</v>
      </c>
      <c r="AD53" s="43"/>
      <c r="AE53" s="43"/>
      <c r="AF53" s="43"/>
      <c r="AG53" s="43"/>
      <c r="AH53" s="43"/>
      <c r="AI53" s="43"/>
      <c r="AJ53" s="43"/>
      <c r="AK53" s="342" t="s">
        <v>167</v>
      </c>
      <c r="AL53" s="343"/>
      <c r="AM53" s="515" t="s">
        <v>212</v>
      </c>
      <c r="AN53" s="516"/>
      <c r="AO53" s="516"/>
      <c r="AP53" s="516"/>
      <c r="AQ53" s="517"/>
    </row>
    <row r="54" spans="1:51" s="1" customFormat="1" ht="85.5" customHeight="1" x14ac:dyDescent="0.15">
      <c r="A54" s="189"/>
      <c r="B54" s="600" t="s">
        <v>69</v>
      </c>
      <c r="C54" s="601"/>
      <c r="D54" s="601"/>
      <c r="E54" s="601"/>
      <c r="F54" s="601"/>
      <c r="G54" s="601"/>
      <c r="H54" s="601"/>
      <c r="I54" s="601"/>
      <c r="J54" s="602"/>
      <c r="K54" s="102" t="s">
        <v>108</v>
      </c>
      <c r="L54" s="43"/>
      <c r="M54" s="203" t="str">
        <f>IF(K54="A","3",IF(K54="B","2", IF(K54="C","1",IF(K54="D","0","評価なし"))))</f>
        <v>3</v>
      </c>
      <c r="N54" s="161" t="str">
        <f>IF(M54="評価なし",0,M54)</f>
        <v>3</v>
      </c>
      <c r="O54" s="43"/>
      <c r="P54" s="43"/>
      <c r="Q54" s="43"/>
      <c r="R54" s="43"/>
      <c r="S54" s="43"/>
      <c r="T54" s="43"/>
      <c r="U54" s="43"/>
      <c r="V54" s="43"/>
      <c r="W54" s="43"/>
      <c r="X54" s="328" t="s">
        <v>145</v>
      </c>
      <c r="Y54" s="329"/>
      <c r="Z54" s="102" t="s">
        <v>108</v>
      </c>
      <c r="AA54" s="43"/>
      <c r="AB54" s="203" t="str">
        <f>IF(Z54="A","3",IF(Z54="B","2", IF(Z54="C","1",IF(Z54="D","0","評価なし"))))</f>
        <v>3</v>
      </c>
      <c r="AC54" s="161" t="str">
        <f t="shared" si="1"/>
        <v>3</v>
      </c>
      <c r="AD54" s="43"/>
      <c r="AE54" s="43"/>
      <c r="AF54" s="43"/>
      <c r="AG54" s="43"/>
      <c r="AH54" s="43"/>
      <c r="AI54" s="43"/>
      <c r="AJ54" s="43"/>
      <c r="AK54" s="342" t="s">
        <v>167</v>
      </c>
      <c r="AL54" s="343"/>
      <c r="AM54" s="515" t="s">
        <v>212</v>
      </c>
      <c r="AN54" s="516"/>
      <c r="AO54" s="516"/>
      <c r="AP54" s="516"/>
      <c r="AQ54" s="517"/>
    </row>
    <row r="55" spans="1:51" s="1" customFormat="1" ht="85.5" customHeight="1" x14ac:dyDescent="0.15">
      <c r="A55" s="189"/>
      <c r="B55" s="606" t="s">
        <v>62</v>
      </c>
      <c r="C55" s="607"/>
      <c r="D55" s="607"/>
      <c r="E55" s="607"/>
      <c r="F55" s="607"/>
      <c r="G55" s="607"/>
      <c r="H55" s="607"/>
      <c r="I55" s="607"/>
      <c r="J55" s="608"/>
      <c r="K55" s="192" t="s">
        <v>108</v>
      </c>
      <c r="L55" s="145"/>
      <c r="M55" s="204" t="str">
        <f>IF(K55="A","3",IF(K55="B","2", IF(K55="C","1",IF(K55="D","0","評価なし"))))</f>
        <v>3</v>
      </c>
      <c r="N55" s="162" t="str">
        <f>IF(M55="評価なし",0,M55)</f>
        <v>3</v>
      </c>
      <c r="O55" s="145"/>
      <c r="P55" s="145"/>
      <c r="Q55" s="145"/>
      <c r="R55" s="145"/>
      <c r="S55" s="145"/>
      <c r="T55" s="145"/>
      <c r="U55" s="145"/>
      <c r="V55" s="145"/>
      <c r="W55" s="145"/>
      <c r="X55" s="299" t="s">
        <v>139</v>
      </c>
      <c r="Y55" s="285"/>
      <c r="Z55" s="103" t="s">
        <v>110</v>
      </c>
      <c r="AA55" s="145"/>
      <c r="AB55" s="204" t="str">
        <f>IF(Z55="A","3",IF(Z55="B","2", IF(Z55="C","1",IF(Z55="D","0","評価なし"))))</f>
        <v>2</v>
      </c>
      <c r="AC55" s="162" t="str">
        <f t="shared" si="1"/>
        <v>2</v>
      </c>
      <c r="AD55" s="145"/>
      <c r="AE55" s="145"/>
      <c r="AF55" s="145"/>
      <c r="AG55" s="145"/>
      <c r="AH55" s="145"/>
      <c r="AI55" s="145"/>
      <c r="AJ55" s="145"/>
      <c r="AK55" s="326" t="s">
        <v>172</v>
      </c>
      <c r="AL55" s="327"/>
      <c r="AM55" s="658" t="s">
        <v>212</v>
      </c>
      <c r="AN55" s="659"/>
      <c r="AO55" s="659"/>
      <c r="AP55" s="659"/>
      <c r="AQ55" s="660"/>
    </row>
    <row r="56" spans="1:51" ht="85.5" customHeight="1" x14ac:dyDescent="0.15">
      <c r="A56" s="185"/>
      <c r="B56" s="556" t="s">
        <v>58</v>
      </c>
      <c r="C56" s="557"/>
      <c r="D56" s="557"/>
      <c r="E56" s="557"/>
      <c r="F56" s="557"/>
      <c r="G56" s="557"/>
      <c r="H56" s="557"/>
      <c r="I56" s="557"/>
      <c r="J56" s="558"/>
      <c r="K56" s="378" t="s">
        <v>147</v>
      </c>
      <c r="L56" s="379"/>
      <c r="M56" s="379"/>
      <c r="N56" s="379"/>
      <c r="O56" s="379"/>
      <c r="P56" s="379"/>
      <c r="Q56" s="379"/>
      <c r="R56" s="379"/>
      <c r="S56" s="379"/>
      <c r="T56" s="379"/>
      <c r="U56" s="379"/>
      <c r="V56" s="379"/>
      <c r="W56" s="379"/>
      <c r="X56" s="379"/>
      <c r="Y56" s="380"/>
      <c r="Z56" s="344" t="s">
        <v>173</v>
      </c>
      <c r="AA56" s="345"/>
      <c r="AB56" s="345"/>
      <c r="AC56" s="345"/>
      <c r="AD56" s="345"/>
      <c r="AE56" s="345"/>
      <c r="AF56" s="345"/>
      <c r="AG56" s="345"/>
      <c r="AH56" s="345"/>
      <c r="AI56" s="345"/>
      <c r="AJ56" s="345"/>
      <c r="AK56" s="345"/>
      <c r="AL56" s="346"/>
      <c r="AM56" s="661" t="s">
        <v>212</v>
      </c>
      <c r="AN56" s="661"/>
      <c r="AO56" s="661"/>
      <c r="AP56" s="661"/>
      <c r="AQ56" s="662"/>
    </row>
    <row r="57" spans="1:51" ht="85.5" customHeight="1" thickBot="1" x14ac:dyDescent="0.2">
      <c r="A57" s="185"/>
      <c r="B57" s="559" t="s">
        <v>48</v>
      </c>
      <c r="C57" s="560"/>
      <c r="D57" s="560"/>
      <c r="E57" s="560"/>
      <c r="F57" s="560"/>
      <c r="G57" s="560"/>
      <c r="H57" s="560"/>
      <c r="I57" s="560"/>
      <c r="J57" s="561"/>
      <c r="K57" s="381" t="s">
        <v>148</v>
      </c>
      <c r="L57" s="382"/>
      <c r="M57" s="382"/>
      <c r="N57" s="382"/>
      <c r="O57" s="382"/>
      <c r="P57" s="382"/>
      <c r="Q57" s="382"/>
      <c r="R57" s="382"/>
      <c r="S57" s="382"/>
      <c r="T57" s="382"/>
      <c r="U57" s="382"/>
      <c r="V57" s="382"/>
      <c r="W57" s="382"/>
      <c r="X57" s="382"/>
      <c r="Y57" s="383"/>
      <c r="Z57" s="355" t="s">
        <v>184</v>
      </c>
      <c r="AA57" s="356"/>
      <c r="AB57" s="356"/>
      <c r="AC57" s="356"/>
      <c r="AD57" s="356"/>
      <c r="AE57" s="356"/>
      <c r="AF57" s="356"/>
      <c r="AG57" s="356"/>
      <c r="AH57" s="356"/>
      <c r="AI57" s="356"/>
      <c r="AJ57" s="356"/>
      <c r="AK57" s="356"/>
      <c r="AL57" s="357"/>
      <c r="AM57" s="619" t="s">
        <v>212</v>
      </c>
      <c r="AN57" s="619"/>
      <c r="AO57" s="619"/>
      <c r="AP57" s="619"/>
      <c r="AQ57" s="620"/>
    </row>
    <row r="58" spans="1:51" s="1" customFormat="1" ht="43.5" customHeight="1" x14ac:dyDescent="0.15">
      <c r="A58" s="190"/>
      <c r="B58" s="307" t="s">
        <v>56</v>
      </c>
      <c r="C58" s="308"/>
      <c r="D58" s="308"/>
      <c r="E58" s="308"/>
      <c r="F58" s="308"/>
      <c r="G58" s="308"/>
      <c r="H58" s="308"/>
      <c r="I58" s="308"/>
      <c r="J58" s="309"/>
      <c r="K58" s="193" t="str">
        <f>IF(M58="評価なし","評価なし",IF(M58&gt;=2.5,"A",IF(M58&gt;=1.5,"B", IF(M58&gt;=0.5,"C",IF(M58&lt;0.5,"D","評価なし")))))</f>
        <v>A</v>
      </c>
      <c r="L58" s="2"/>
      <c r="M58" s="27">
        <f>IF(AND(M59="評価なし",M60="評価なし",M60="評価なし",M61="評価なし",M62="評価なし",M63="評価なし",M64="評価なし",M65="評価なし"),"評価なし",(N59+N60+N61+N62+N63+N64+N65)/(7-N58))</f>
        <v>2.8333333333333335</v>
      </c>
      <c r="N58" s="36">
        <f>COUNTIF(M59:M65,"評価なし")</f>
        <v>1</v>
      </c>
      <c r="O58" s="2"/>
      <c r="P58" s="2"/>
      <c r="Q58" s="2"/>
      <c r="R58" s="2"/>
      <c r="S58" s="2"/>
      <c r="T58" s="2"/>
      <c r="U58" s="2"/>
      <c r="V58" s="2"/>
      <c r="W58" s="2"/>
      <c r="X58" s="384"/>
      <c r="Y58" s="385"/>
      <c r="Z58" s="166" t="str">
        <f>IF(AB58="評価なし","評価なし",IF(AB58&gt;=2.5,"A",IF(AB58&gt;=1.5,"B", IF(AB58&gt;=0.5,"C",IF(AB58&lt;0.5,"D","評価なし")))))</f>
        <v>A</v>
      </c>
      <c r="AA58" s="2"/>
      <c r="AB58" s="27">
        <f>IF(AND(AB59="評価なし",AB60="評価なし",AB60="評価なし",AB61="評価なし",AB62="評価なし",AB63="評価なし",AB64="評価なし",AB65="評価なし"),"評価なし",(AC59+AC60+AC61+AC62+AC63+AC64+AC65)/(7-AC58))</f>
        <v>2.6666666666666665</v>
      </c>
      <c r="AC58" s="36">
        <f>COUNTIF(AB59:AB65,"評価なし")</f>
        <v>1</v>
      </c>
      <c r="AD58" s="2"/>
      <c r="AE58" s="2"/>
      <c r="AF58" s="2"/>
      <c r="AG58" s="2"/>
      <c r="AH58" s="2"/>
      <c r="AI58" s="2"/>
      <c r="AJ58" s="2"/>
      <c r="AK58" s="302"/>
      <c r="AL58" s="303"/>
      <c r="AM58" s="316" t="s">
        <v>56</v>
      </c>
      <c r="AN58" s="317"/>
      <c r="AO58" s="317"/>
      <c r="AP58" s="317"/>
      <c r="AQ58" s="318"/>
      <c r="AR58" s="75"/>
      <c r="AS58" s="75"/>
      <c r="AT58" s="75"/>
      <c r="AU58" s="75"/>
      <c r="AV58" s="75"/>
      <c r="AW58" s="75"/>
      <c r="AX58" s="75"/>
      <c r="AY58" s="76"/>
    </row>
    <row r="59" spans="1:51" s="1" customFormat="1" ht="105" customHeight="1" x14ac:dyDescent="0.15">
      <c r="A59" s="190"/>
      <c r="B59" s="597" t="s">
        <v>81</v>
      </c>
      <c r="C59" s="598"/>
      <c r="D59" s="598"/>
      <c r="E59" s="598"/>
      <c r="F59" s="598"/>
      <c r="G59" s="598"/>
      <c r="H59" s="598"/>
      <c r="I59" s="598"/>
      <c r="J59" s="599"/>
      <c r="K59" s="194" t="s">
        <v>142</v>
      </c>
      <c r="L59" s="49"/>
      <c r="M59" s="202" t="str">
        <f t="shared" ref="M59:M65" si="2">IF(K59="A","3",IF(K59="B","2", IF(K59="C","1",IF(K59="D","0","評価なし"))))</f>
        <v>2</v>
      </c>
      <c r="N59" s="50" t="str">
        <f t="shared" ref="N59:N65" si="3">IF(M59="評価なし",0,M59)</f>
        <v>2</v>
      </c>
      <c r="O59" s="40"/>
      <c r="P59" s="40"/>
      <c r="Q59" s="40"/>
      <c r="R59" s="40"/>
      <c r="S59" s="40"/>
      <c r="T59" s="40"/>
      <c r="U59" s="40"/>
      <c r="V59" s="40"/>
      <c r="W59" s="40"/>
      <c r="X59" s="554" t="s">
        <v>206</v>
      </c>
      <c r="Y59" s="555"/>
      <c r="Z59" s="147" t="s">
        <v>115</v>
      </c>
      <c r="AA59" s="49"/>
      <c r="AB59" s="202" t="str">
        <f t="shared" ref="AB59:AB65" si="4">IF(Z59="A","3",IF(Z59="B","2", IF(Z59="C","1",IF(Z59="D","0","評価なし"))))</f>
        <v>1</v>
      </c>
      <c r="AC59" s="50" t="str">
        <f>IF(AB59="評価なし",0,AB59)</f>
        <v>1</v>
      </c>
      <c r="AD59" s="40"/>
      <c r="AE59" s="40"/>
      <c r="AF59" s="40"/>
      <c r="AG59" s="40"/>
      <c r="AH59" s="40"/>
      <c r="AI59" s="40"/>
      <c r="AJ59" s="40"/>
      <c r="AK59" s="352" t="s">
        <v>185</v>
      </c>
      <c r="AL59" s="311"/>
      <c r="AM59" s="454" t="s">
        <v>212</v>
      </c>
      <c r="AN59" s="455"/>
      <c r="AO59" s="455"/>
      <c r="AP59" s="455"/>
      <c r="AQ59" s="456"/>
    </row>
    <row r="60" spans="1:51" s="1" customFormat="1" ht="77.25" customHeight="1" x14ac:dyDescent="0.15">
      <c r="A60" s="190"/>
      <c r="B60" s="488" t="s">
        <v>82</v>
      </c>
      <c r="C60" s="489"/>
      <c r="D60" s="489"/>
      <c r="E60" s="489"/>
      <c r="F60" s="489"/>
      <c r="G60" s="489"/>
      <c r="H60" s="489"/>
      <c r="I60" s="489"/>
      <c r="J60" s="490"/>
      <c r="K60" s="195" t="s">
        <v>108</v>
      </c>
      <c r="L60" s="43"/>
      <c r="M60" s="44" t="str">
        <f t="shared" si="2"/>
        <v>3</v>
      </c>
      <c r="N60" s="45" t="str">
        <f t="shared" si="3"/>
        <v>3</v>
      </c>
      <c r="O60" s="43"/>
      <c r="P60" s="43"/>
      <c r="Q60" s="43"/>
      <c r="R60" s="43"/>
      <c r="S60" s="43"/>
      <c r="T60" s="43"/>
      <c r="U60" s="43"/>
      <c r="V60" s="43"/>
      <c r="W60" s="43"/>
      <c r="X60" s="328" t="s">
        <v>113</v>
      </c>
      <c r="Y60" s="329"/>
      <c r="Z60" s="102" t="s">
        <v>108</v>
      </c>
      <c r="AA60" s="43"/>
      <c r="AB60" s="44" t="str">
        <f t="shared" si="4"/>
        <v>3</v>
      </c>
      <c r="AC60" s="45" t="str">
        <f>IF(AB60="評価なし",0,AB60)</f>
        <v>3</v>
      </c>
      <c r="AD60" s="43"/>
      <c r="AE60" s="43"/>
      <c r="AF60" s="43"/>
      <c r="AG60" s="43"/>
      <c r="AH60" s="43"/>
      <c r="AI60" s="43"/>
      <c r="AJ60" s="43"/>
      <c r="AK60" s="342" t="s">
        <v>167</v>
      </c>
      <c r="AL60" s="343"/>
      <c r="AM60" s="515" t="s">
        <v>212</v>
      </c>
      <c r="AN60" s="516"/>
      <c r="AO60" s="516"/>
      <c r="AP60" s="516"/>
      <c r="AQ60" s="517"/>
    </row>
    <row r="61" spans="1:51" s="1" customFormat="1" ht="77.25" customHeight="1" x14ac:dyDescent="0.15">
      <c r="A61" s="190"/>
      <c r="B61" s="488" t="s">
        <v>83</v>
      </c>
      <c r="C61" s="489"/>
      <c r="D61" s="489"/>
      <c r="E61" s="489"/>
      <c r="F61" s="489"/>
      <c r="G61" s="489"/>
      <c r="H61" s="489"/>
      <c r="I61" s="489"/>
      <c r="J61" s="490"/>
      <c r="K61" s="195" t="s">
        <v>108</v>
      </c>
      <c r="L61" s="43"/>
      <c r="M61" s="44" t="str">
        <f t="shared" si="2"/>
        <v>3</v>
      </c>
      <c r="N61" s="45" t="str">
        <f t="shared" si="3"/>
        <v>3</v>
      </c>
      <c r="O61" s="43"/>
      <c r="P61" s="43"/>
      <c r="Q61" s="43"/>
      <c r="R61" s="43"/>
      <c r="S61" s="43"/>
      <c r="T61" s="43"/>
      <c r="U61" s="43"/>
      <c r="V61" s="43"/>
      <c r="W61" s="43"/>
      <c r="X61" s="328" t="s">
        <v>114</v>
      </c>
      <c r="Y61" s="329"/>
      <c r="Z61" s="102" t="s">
        <v>108</v>
      </c>
      <c r="AA61" s="43"/>
      <c r="AB61" s="44" t="str">
        <f t="shared" si="4"/>
        <v>3</v>
      </c>
      <c r="AC61" s="45" t="str">
        <f t="shared" ref="AC61:AC63" si="5">IF(AB61="評価なし",0,AB61)</f>
        <v>3</v>
      </c>
      <c r="AD61" s="43"/>
      <c r="AE61" s="43"/>
      <c r="AF61" s="43"/>
      <c r="AG61" s="43"/>
      <c r="AH61" s="43"/>
      <c r="AI61" s="43"/>
      <c r="AJ61" s="43"/>
      <c r="AK61" s="342" t="s">
        <v>167</v>
      </c>
      <c r="AL61" s="343"/>
      <c r="AM61" s="515" t="s">
        <v>212</v>
      </c>
      <c r="AN61" s="516"/>
      <c r="AO61" s="516"/>
      <c r="AP61" s="516"/>
      <c r="AQ61" s="517"/>
    </row>
    <row r="62" spans="1:51" s="3" customFormat="1" ht="113.25" customHeight="1" x14ac:dyDescent="0.15">
      <c r="A62" s="191"/>
      <c r="B62" s="594" t="s">
        <v>84</v>
      </c>
      <c r="C62" s="595"/>
      <c r="D62" s="595"/>
      <c r="E62" s="595"/>
      <c r="F62" s="595"/>
      <c r="G62" s="595"/>
      <c r="H62" s="595"/>
      <c r="I62" s="595"/>
      <c r="J62" s="596"/>
      <c r="K62" s="195" t="s">
        <v>108</v>
      </c>
      <c r="L62" s="51"/>
      <c r="M62" s="44" t="str">
        <f t="shared" si="2"/>
        <v>3</v>
      </c>
      <c r="N62" s="45" t="str">
        <f t="shared" si="3"/>
        <v>3</v>
      </c>
      <c r="O62" s="51"/>
      <c r="P62" s="51"/>
      <c r="Q62" s="51"/>
      <c r="R62" s="51"/>
      <c r="S62" s="51"/>
      <c r="T62" s="51"/>
      <c r="U62" s="51"/>
      <c r="V62" s="51"/>
      <c r="W62" s="51"/>
      <c r="X62" s="328" t="s">
        <v>131</v>
      </c>
      <c r="Y62" s="329"/>
      <c r="Z62" s="102" t="s">
        <v>108</v>
      </c>
      <c r="AA62" s="51"/>
      <c r="AB62" s="44" t="str">
        <f t="shared" si="4"/>
        <v>3</v>
      </c>
      <c r="AC62" s="45" t="str">
        <f t="shared" si="5"/>
        <v>3</v>
      </c>
      <c r="AD62" s="51"/>
      <c r="AE62" s="51"/>
      <c r="AF62" s="51"/>
      <c r="AG62" s="51"/>
      <c r="AH62" s="51"/>
      <c r="AI62" s="51"/>
      <c r="AJ62" s="51"/>
      <c r="AK62" s="342" t="s">
        <v>167</v>
      </c>
      <c r="AL62" s="343"/>
      <c r="AM62" s="515" t="s">
        <v>212</v>
      </c>
      <c r="AN62" s="516"/>
      <c r="AO62" s="516"/>
      <c r="AP62" s="516"/>
      <c r="AQ62" s="517"/>
    </row>
    <row r="63" spans="1:51" s="3" customFormat="1" ht="77.25" customHeight="1" x14ac:dyDescent="0.15">
      <c r="A63" s="191"/>
      <c r="B63" s="488" t="s">
        <v>85</v>
      </c>
      <c r="C63" s="489"/>
      <c r="D63" s="489"/>
      <c r="E63" s="489"/>
      <c r="F63" s="489"/>
      <c r="G63" s="489"/>
      <c r="H63" s="489"/>
      <c r="I63" s="489"/>
      <c r="J63" s="490"/>
      <c r="K63" s="195" t="s">
        <v>108</v>
      </c>
      <c r="L63" s="51"/>
      <c r="M63" s="44" t="str">
        <f t="shared" si="2"/>
        <v>3</v>
      </c>
      <c r="N63" s="45" t="str">
        <f t="shared" si="3"/>
        <v>3</v>
      </c>
      <c r="O63" s="51"/>
      <c r="P63" s="51"/>
      <c r="Q63" s="51"/>
      <c r="R63" s="51"/>
      <c r="S63" s="51"/>
      <c r="T63" s="51"/>
      <c r="U63" s="51"/>
      <c r="V63" s="51"/>
      <c r="W63" s="51"/>
      <c r="X63" s="328" t="s">
        <v>141</v>
      </c>
      <c r="Y63" s="329"/>
      <c r="Z63" s="102" t="s">
        <v>108</v>
      </c>
      <c r="AA63" s="51"/>
      <c r="AB63" s="44" t="str">
        <f t="shared" si="4"/>
        <v>3</v>
      </c>
      <c r="AC63" s="45" t="str">
        <f t="shared" si="5"/>
        <v>3</v>
      </c>
      <c r="AD63" s="51"/>
      <c r="AE63" s="51"/>
      <c r="AF63" s="51"/>
      <c r="AG63" s="51"/>
      <c r="AH63" s="51"/>
      <c r="AI63" s="51"/>
      <c r="AJ63" s="51"/>
      <c r="AK63" s="342" t="s">
        <v>199</v>
      </c>
      <c r="AL63" s="343"/>
      <c r="AM63" s="515" t="s">
        <v>212</v>
      </c>
      <c r="AN63" s="516"/>
      <c r="AO63" s="516"/>
      <c r="AP63" s="516"/>
      <c r="AQ63" s="517"/>
    </row>
    <row r="64" spans="1:51" s="3" customFormat="1" ht="77.25" customHeight="1" x14ac:dyDescent="0.15">
      <c r="A64" s="191"/>
      <c r="B64" s="594" t="s">
        <v>89</v>
      </c>
      <c r="C64" s="595"/>
      <c r="D64" s="595"/>
      <c r="E64" s="595"/>
      <c r="F64" s="595"/>
      <c r="G64" s="595"/>
      <c r="H64" s="595"/>
      <c r="I64" s="595"/>
      <c r="J64" s="596"/>
      <c r="K64" s="196"/>
      <c r="L64" s="51"/>
      <c r="M64" s="203" t="str">
        <f t="shared" si="2"/>
        <v>評価なし</v>
      </c>
      <c r="N64" s="53">
        <f t="shared" si="3"/>
        <v>0</v>
      </c>
      <c r="O64" s="51"/>
      <c r="P64" s="51"/>
      <c r="Q64" s="51"/>
      <c r="R64" s="51"/>
      <c r="S64" s="51"/>
      <c r="T64" s="51"/>
      <c r="U64" s="51"/>
      <c r="V64" s="51"/>
      <c r="W64" s="51"/>
      <c r="X64" s="328" t="s">
        <v>130</v>
      </c>
      <c r="Y64" s="329"/>
      <c r="Z64" s="148"/>
      <c r="AA64" s="51"/>
      <c r="AB64" s="203" t="str">
        <f t="shared" si="4"/>
        <v>評価なし</v>
      </c>
      <c r="AC64" s="53">
        <f>IF(AB64="評価なし",0,AB64)</f>
        <v>0</v>
      </c>
      <c r="AD64" s="51"/>
      <c r="AE64" s="51"/>
      <c r="AF64" s="51"/>
      <c r="AG64" s="51"/>
      <c r="AH64" s="51"/>
      <c r="AI64" s="51"/>
      <c r="AJ64" s="51"/>
      <c r="AK64" s="328" t="s">
        <v>130</v>
      </c>
      <c r="AL64" s="329"/>
      <c r="AM64" s="515" t="s">
        <v>212</v>
      </c>
      <c r="AN64" s="516"/>
      <c r="AO64" s="516"/>
      <c r="AP64" s="516"/>
      <c r="AQ64" s="517"/>
    </row>
    <row r="65" spans="1:43" s="3" customFormat="1" ht="77.25" customHeight="1" x14ac:dyDescent="0.15">
      <c r="A65" s="191"/>
      <c r="B65" s="564" t="s">
        <v>90</v>
      </c>
      <c r="C65" s="565"/>
      <c r="D65" s="565"/>
      <c r="E65" s="565"/>
      <c r="F65" s="565"/>
      <c r="G65" s="565"/>
      <c r="H65" s="565"/>
      <c r="I65" s="565"/>
      <c r="J65" s="566"/>
      <c r="K65" s="197" t="s">
        <v>108</v>
      </c>
      <c r="L65" s="149"/>
      <c r="M65" s="204" t="str">
        <f t="shared" si="2"/>
        <v>3</v>
      </c>
      <c r="N65" s="150" t="str">
        <f t="shared" si="3"/>
        <v>3</v>
      </c>
      <c r="O65" s="149"/>
      <c r="P65" s="149"/>
      <c r="Q65" s="149"/>
      <c r="R65" s="149"/>
      <c r="S65" s="149"/>
      <c r="T65" s="149"/>
      <c r="U65" s="149"/>
      <c r="V65" s="149"/>
      <c r="W65" s="149"/>
      <c r="X65" s="299" t="s">
        <v>140</v>
      </c>
      <c r="Y65" s="285"/>
      <c r="Z65" s="102" t="s">
        <v>108</v>
      </c>
      <c r="AA65" s="149"/>
      <c r="AB65" s="204" t="str">
        <f t="shared" si="4"/>
        <v>3</v>
      </c>
      <c r="AC65" s="150" t="str">
        <f>IF(AB65="評価なし",0,AB65)</f>
        <v>3</v>
      </c>
      <c r="AD65" s="149"/>
      <c r="AE65" s="149"/>
      <c r="AF65" s="149"/>
      <c r="AG65" s="149"/>
      <c r="AH65" s="149"/>
      <c r="AI65" s="149"/>
      <c r="AJ65" s="149"/>
      <c r="AK65" s="342" t="s">
        <v>169</v>
      </c>
      <c r="AL65" s="343"/>
      <c r="AM65" s="658" t="s">
        <v>212</v>
      </c>
      <c r="AN65" s="659"/>
      <c r="AO65" s="659"/>
      <c r="AP65" s="659"/>
      <c r="AQ65" s="660"/>
    </row>
    <row r="66" spans="1:43" ht="75.75" customHeight="1" x14ac:dyDescent="0.15">
      <c r="A66" s="185"/>
      <c r="B66" s="476" t="s">
        <v>58</v>
      </c>
      <c r="C66" s="477"/>
      <c r="D66" s="477"/>
      <c r="E66" s="477"/>
      <c r="F66" s="477"/>
      <c r="G66" s="477"/>
      <c r="H66" s="477"/>
      <c r="I66" s="477"/>
      <c r="J66" s="478"/>
      <c r="K66" s="330" t="s">
        <v>143</v>
      </c>
      <c r="L66" s="331"/>
      <c r="M66" s="331"/>
      <c r="N66" s="331"/>
      <c r="O66" s="331"/>
      <c r="P66" s="331"/>
      <c r="Q66" s="331"/>
      <c r="R66" s="331"/>
      <c r="S66" s="331"/>
      <c r="T66" s="331"/>
      <c r="U66" s="331"/>
      <c r="V66" s="331"/>
      <c r="W66" s="331"/>
      <c r="X66" s="331"/>
      <c r="Y66" s="332"/>
      <c r="Z66" s="361" t="s">
        <v>174</v>
      </c>
      <c r="AA66" s="241"/>
      <c r="AB66" s="241"/>
      <c r="AC66" s="241"/>
      <c r="AD66" s="241"/>
      <c r="AE66" s="241"/>
      <c r="AF66" s="241"/>
      <c r="AG66" s="241"/>
      <c r="AH66" s="241"/>
      <c r="AI66" s="241"/>
      <c r="AJ66" s="241"/>
      <c r="AK66" s="241"/>
      <c r="AL66" s="362"/>
      <c r="AM66" s="661" t="s">
        <v>212</v>
      </c>
      <c r="AN66" s="661"/>
      <c r="AO66" s="661"/>
      <c r="AP66" s="661"/>
      <c r="AQ66" s="662"/>
    </row>
    <row r="67" spans="1:43" ht="75.75" customHeight="1" thickBot="1" x14ac:dyDescent="0.2">
      <c r="A67" s="185"/>
      <c r="B67" s="482" t="s">
        <v>48</v>
      </c>
      <c r="C67" s="483"/>
      <c r="D67" s="483"/>
      <c r="E67" s="483"/>
      <c r="F67" s="483"/>
      <c r="G67" s="483"/>
      <c r="H67" s="483"/>
      <c r="I67" s="483"/>
      <c r="J67" s="484"/>
      <c r="K67" s="336" t="s">
        <v>144</v>
      </c>
      <c r="L67" s="337"/>
      <c r="M67" s="337"/>
      <c r="N67" s="337"/>
      <c r="O67" s="337"/>
      <c r="P67" s="337"/>
      <c r="Q67" s="337"/>
      <c r="R67" s="337"/>
      <c r="S67" s="337"/>
      <c r="T67" s="337"/>
      <c r="U67" s="337"/>
      <c r="V67" s="337"/>
      <c r="W67" s="337"/>
      <c r="X67" s="337"/>
      <c r="Y67" s="338"/>
      <c r="Z67" s="339" t="s">
        <v>176</v>
      </c>
      <c r="AA67" s="340"/>
      <c r="AB67" s="340"/>
      <c r="AC67" s="340"/>
      <c r="AD67" s="340"/>
      <c r="AE67" s="340"/>
      <c r="AF67" s="340"/>
      <c r="AG67" s="340"/>
      <c r="AH67" s="340"/>
      <c r="AI67" s="340"/>
      <c r="AJ67" s="340"/>
      <c r="AK67" s="340"/>
      <c r="AL67" s="341"/>
      <c r="AM67" s="619" t="s">
        <v>212</v>
      </c>
      <c r="AN67" s="619"/>
      <c r="AO67" s="619"/>
      <c r="AP67" s="619"/>
      <c r="AQ67" s="620"/>
    </row>
    <row r="68" spans="1:43" ht="33" customHeight="1" thickBot="1" x14ac:dyDescent="0.2">
      <c r="A68" s="185"/>
      <c r="B68" s="591" t="s">
        <v>14</v>
      </c>
      <c r="C68" s="592"/>
      <c r="D68" s="592"/>
      <c r="E68" s="592"/>
      <c r="F68" s="592"/>
      <c r="G68" s="592"/>
      <c r="H68" s="592"/>
      <c r="I68" s="592"/>
      <c r="J68" s="593"/>
      <c r="K68" s="271" t="s">
        <v>47</v>
      </c>
      <c r="L68" s="272"/>
      <c r="M68" s="272"/>
      <c r="N68" s="272"/>
      <c r="O68" s="272"/>
      <c r="P68" s="272"/>
      <c r="Q68" s="272"/>
      <c r="R68" s="272"/>
      <c r="S68" s="272"/>
      <c r="T68" s="272"/>
      <c r="U68" s="272"/>
      <c r="V68" s="272"/>
      <c r="W68" s="272"/>
      <c r="X68" s="272"/>
      <c r="Y68" s="273"/>
      <c r="Z68" s="271" t="s">
        <v>46</v>
      </c>
      <c r="AA68" s="272"/>
      <c r="AB68" s="272"/>
      <c r="AC68" s="272"/>
      <c r="AD68" s="272"/>
      <c r="AE68" s="272"/>
      <c r="AF68" s="272"/>
      <c r="AG68" s="272"/>
      <c r="AH68" s="272"/>
      <c r="AI68" s="272"/>
      <c r="AJ68" s="272"/>
      <c r="AK68" s="272"/>
      <c r="AL68" s="273"/>
      <c r="AM68" s="272" t="s">
        <v>52</v>
      </c>
      <c r="AN68" s="562"/>
      <c r="AO68" s="562"/>
      <c r="AP68" s="562"/>
      <c r="AQ68" s="563"/>
    </row>
    <row r="69" spans="1:43" ht="48" customHeight="1" x14ac:dyDescent="0.15">
      <c r="A69" s="185"/>
      <c r="B69" s="588" t="s">
        <v>13</v>
      </c>
      <c r="C69" s="589"/>
      <c r="D69" s="589"/>
      <c r="E69" s="589"/>
      <c r="F69" s="589"/>
      <c r="G69" s="589"/>
      <c r="H69" s="589"/>
      <c r="I69" s="589"/>
      <c r="J69" s="590"/>
      <c r="K69" s="151" t="str">
        <f>IF(M69="評価なし","評価なし",IF(M69&gt;=2.5,"A",IF(M69&gt;=1.5,"B", IF(M69&gt;=0.5,"C",IF(M69&lt;0.5,"D","評価なし")))))</f>
        <v>A</v>
      </c>
      <c r="L69" s="153"/>
      <c r="M69" s="154">
        <f>IF(AND(M12="評価なし",M14="評価なし",M16="評価なし",M21="評価なし",M22="評価なし",M27="評価なし",M28="評価なし",M29="評価なし",M30="評価なし",M35="評価なし",M36="評価なし",M40="評価なし",M45="評価なし",M46="評価なし",M47="評価なし",M52="評価なし",M53="評価なし",M54="評価なし",M55="評価なし",M59="評価なし",M60="評価なし",M61="評価なし",M62="評価なし",M63="評価なし",M64="評価なし",M65="評価なし"),"評価なし",(N12+N14+N16+N21+N22+N27+N28+N29+N30+N35+N36+N40+N45+N46+N47+N52+N53+N54+N55+N59+N60+N61+N62+N63+N64+N65)/(26-N69))</f>
        <v>2.72</v>
      </c>
      <c r="N69" s="153">
        <f>COUNTIF(M12:M17,"評価なし")+COUNTIF(M21:M22,"評価なし")+COUNTIF(M27:M30,"評価なし")+COUNTIF(M35:M36,"評価なし")+COUNTIF(M40,"評価なし")+COUNTIF(M45:M47,"評価なし")+COUNTIF(M52:M55,"評価なし")+COUNTIF(M59:M65,"評価なし")</f>
        <v>1</v>
      </c>
      <c r="O69" s="153"/>
      <c r="P69" s="153"/>
      <c r="Q69" s="153"/>
      <c r="R69" s="153"/>
      <c r="S69" s="153"/>
      <c r="T69" s="153"/>
      <c r="U69" s="153"/>
      <c r="V69" s="153"/>
      <c r="W69" s="153"/>
      <c r="X69" s="266"/>
      <c r="Y69" s="267"/>
      <c r="Z69" s="151" t="str">
        <f>IF(AB69="評価なし","評価なし",IF(AB69&gt;=2.5,"A",IF(AB69&gt;=1.5,"B", IF(AB69&gt;=0.5,"C",IF(AB69&lt;0.5,"D","評価なし")))))</f>
        <v>B</v>
      </c>
      <c r="AA69" s="132"/>
      <c r="AB69" s="152">
        <f>IF(AND(AB12="評価なし",AB14="評価なし",AB16="評価なし",AB21="評価なし",AB22="評価なし",AB27="評価なし",AB28="評価なし",AB29="評価なし",AB30="評価なし",AB35="評価なし",AB36="評価なし",AB40="評価なし",AB45="評価なし",AB46="評価なし",AB47="評価なし",AB52="評価なし",AB53="評価なし",AB54="評価なし",AB55="評価なし",AB59="評価なし",AB60="評価なし",AB61="評価なし",AB62="評価なし",AB63="評価なし",AB64="評価なし",AB65="評価なし"),"評価なし",(AC12+AC14+AC16+AC21+AC22+AC27+AC28+AC29+AC30+AC35+AC36+AC40+AC45+AC46+AC47+AC52+AC53+AC54+AC55+AC59+AC60+AC61+AC62+AC63+AC64+AC65)/(26-AC69))</f>
        <v>2.48</v>
      </c>
      <c r="AC69" s="26">
        <f>COUNTIF(AB12:AB17,"評価なし")+COUNTIF(AB21:AB22,"評価なし")+COUNTIF(AB27:AB30,"評価なし")+COUNTIF(AB35:AB36,"評価なし")+COUNTIF(AB40,"評価なし")+COUNTIF(AB45:AB47,"評価なし")+COUNTIF(AB52:AB55,"評価なし")+COUNTIF(AB59:AB65,"評価なし")</f>
        <v>1</v>
      </c>
      <c r="AD69" s="132"/>
      <c r="AE69" s="132"/>
      <c r="AF69" s="132"/>
      <c r="AG69" s="132"/>
      <c r="AH69" s="132"/>
      <c r="AI69" s="132"/>
      <c r="AJ69" s="132"/>
      <c r="AK69" s="266"/>
      <c r="AL69" s="267"/>
      <c r="AM69" s="292"/>
      <c r="AN69" s="293"/>
      <c r="AO69" s="293"/>
      <c r="AP69" s="293"/>
      <c r="AQ69" s="294"/>
    </row>
    <row r="70" spans="1:43" ht="174" customHeight="1" x14ac:dyDescent="0.15">
      <c r="A70" s="185"/>
      <c r="B70" s="603" t="s">
        <v>59</v>
      </c>
      <c r="C70" s="604"/>
      <c r="D70" s="604"/>
      <c r="E70" s="604"/>
      <c r="F70" s="604"/>
      <c r="G70" s="604"/>
      <c r="H70" s="604"/>
      <c r="I70" s="604"/>
      <c r="J70" s="605"/>
      <c r="K70" s="363" t="s">
        <v>152</v>
      </c>
      <c r="L70" s="364"/>
      <c r="M70" s="364"/>
      <c r="N70" s="364"/>
      <c r="O70" s="364"/>
      <c r="P70" s="364"/>
      <c r="Q70" s="364"/>
      <c r="R70" s="364"/>
      <c r="S70" s="364"/>
      <c r="T70" s="364"/>
      <c r="U70" s="364"/>
      <c r="V70" s="364"/>
      <c r="W70" s="364"/>
      <c r="X70" s="364"/>
      <c r="Y70" s="365"/>
      <c r="Z70" s="366" t="s">
        <v>201</v>
      </c>
      <c r="AA70" s="367"/>
      <c r="AB70" s="367"/>
      <c r="AC70" s="367"/>
      <c r="AD70" s="367"/>
      <c r="AE70" s="367"/>
      <c r="AF70" s="367"/>
      <c r="AG70" s="367"/>
      <c r="AH70" s="367"/>
      <c r="AI70" s="367"/>
      <c r="AJ70" s="367"/>
      <c r="AK70" s="367"/>
      <c r="AL70" s="368"/>
      <c r="AM70" s="260" t="s">
        <v>212</v>
      </c>
      <c r="AN70" s="261"/>
      <c r="AO70" s="261"/>
      <c r="AP70" s="261"/>
      <c r="AQ70" s="262"/>
    </row>
    <row r="71" spans="1:43" ht="126" customHeight="1" x14ac:dyDescent="0.15">
      <c r="A71" s="185"/>
      <c r="B71" s="579" t="s">
        <v>210</v>
      </c>
      <c r="C71" s="580"/>
      <c r="D71" s="580"/>
      <c r="E71" s="580"/>
      <c r="F71" s="580"/>
      <c r="G71" s="580"/>
      <c r="H71" s="580"/>
      <c r="I71" s="580"/>
      <c r="J71" s="581"/>
      <c r="K71" s="280" t="s">
        <v>149</v>
      </c>
      <c r="L71" s="281"/>
      <c r="M71" s="281"/>
      <c r="N71" s="281"/>
      <c r="O71" s="281"/>
      <c r="P71" s="281"/>
      <c r="Q71" s="281"/>
      <c r="R71" s="281"/>
      <c r="S71" s="281"/>
      <c r="T71" s="281"/>
      <c r="U71" s="281"/>
      <c r="V71" s="281"/>
      <c r="W71" s="281"/>
      <c r="X71" s="281"/>
      <c r="Y71" s="282"/>
      <c r="Z71" s="274" t="s">
        <v>186</v>
      </c>
      <c r="AA71" s="275"/>
      <c r="AB71" s="275"/>
      <c r="AC71" s="275"/>
      <c r="AD71" s="275"/>
      <c r="AE71" s="275"/>
      <c r="AF71" s="275"/>
      <c r="AG71" s="275"/>
      <c r="AH71" s="275"/>
      <c r="AI71" s="275"/>
      <c r="AJ71" s="275"/>
      <c r="AK71" s="275"/>
      <c r="AL71" s="276"/>
      <c r="AM71" s="263" t="s">
        <v>212</v>
      </c>
      <c r="AN71" s="264"/>
      <c r="AO71" s="264"/>
      <c r="AP71" s="264"/>
      <c r="AQ71" s="265"/>
    </row>
    <row r="72" spans="1:43" ht="126" customHeight="1" x14ac:dyDescent="0.15">
      <c r="A72" s="185"/>
      <c r="B72" s="585" t="s">
        <v>211</v>
      </c>
      <c r="C72" s="586"/>
      <c r="D72" s="586"/>
      <c r="E72" s="586"/>
      <c r="F72" s="586"/>
      <c r="G72" s="586"/>
      <c r="H72" s="586"/>
      <c r="I72" s="586"/>
      <c r="J72" s="587"/>
      <c r="K72" s="283" t="s">
        <v>150</v>
      </c>
      <c r="L72" s="284"/>
      <c r="M72" s="284"/>
      <c r="N72" s="284"/>
      <c r="O72" s="284"/>
      <c r="P72" s="284"/>
      <c r="Q72" s="284"/>
      <c r="R72" s="284"/>
      <c r="S72" s="284"/>
      <c r="T72" s="284"/>
      <c r="U72" s="284"/>
      <c r="V72" s="284"/>
      <c r="W72" s="284"/>
      <c r="X72" s="284"/>
      <c r="Y72" s="285"/>
      <c r="Z72" s="286" t="s">
        <v>177</v>
      </c>
      <c r="AA72" s="287"/>
      <c r="AB72" s="287"/>
      <c r="AC72" s="287"/>
      <c r="AD72" s="287"/>
      <c r="AE72" s="287"/>
      <c r="AF72" s="287"/>
      <c r="AG72" s="287"/>
      <c r="AH72" s="287"/>
      <c r="AI72" s="287"/>
      <c r="AJ72" s="287"/>
      <c r="AK72" s="287"/>
      <c r="AL72" s="288"/>
      <c r="AM72" s="268" t="s">
        <v>212</v>
      </c>
      <c r="AN72" s="269"/>
      <c r="AO72" s="269"/>
      <c r="AP72" s="269"/>
      <c r="AQ72" s="270"/>
    </row>
    <row r="73" spans="1:43" ht="138" customHeight="1" x14ac:dyDescent="0.15">
      <c r="A73" s="185"/>
      <c r="B73" s="579" t="s">
        <v>94</v>
      </c>
      <c r="C73" s="580"/>
      <c r="D73" s="580"/>
      <c r="E73" s="580"/>
      <c r="F73" s="580"/>
      <c r="G73" s="580"/>
      <c r="H73" s="580"/>
      <c r="I73" s="580"/>
      <c r="J73" s="581"/>
      <c r="K73" s="609" t="s">
        <v>203</v>
      </c>
      <c r="L73" s="610"/>
      <c r="M73" s="610"/>
      <c r="N73" s="610"/>
      <c r="O73" s="610"/>
      <c r="P73" s="610"/>
      <c r="Q73" s="610"/>
      <c r="R73" s="610"/>
      <c r="S73" s="610"/>
      <c r="T73" s="610"/>
      <c r="U73" s="610"/>
      <c r="V73" s="610"/>
      <c r="W73" s="610"/>
      <c r="X73" s="610"/>
      <c r="Y73" s="611"/>
      <c r="Z73" s="274" t="s">
        <v>178</v>
      </c>
      <c r="AA73" s="275"/>
      <c r="AB73" s="275"/>
      <c r="AC73" s="275"/>
      <c r="AD73" s="275"/>
      <c r="AE73" s="275"/>
      <c r="AF73" s="275"/>
      <c r="AG73" s="275"/>
      <c r="AH73" s="275"/>
      <c r="AI73" s="275"/>
      <c r="AJ73" s="275"/>
      <c r="AK73" s="275"/>
      <c r="AL73" s="276"/>
      <c r="AM73" s="263" t="s">
        <v>212</v>
      </c>
      <c r="AN73" s="264"/>
      <c r="AO73" s="264"/>
      <c r="AP73" s="264"/>
      <c r="AQ73" s="265"/>
    </row>
    <row r="74" spans="1:43" ht="138" customHeight="1" thickBot="1" x14ac:dyDescent="0.2">
      <c r="A74" s="185"/>
      <c r="B74" s="582" t="s">
        <v>91</v>
      </c>
      <c r="C74" s="583"/>
      <c r="D74" s="583"/>
      <c r="E74" s="583"/>
      <c r="F74" s="583"/>
      <c r="G74" s="583"/>
      <c r="H74" s="583"/>
      <c r="I74" s="583"/>
      <c r="J74" s="584"/>
      <c r="K74" s="612" t="s">
        <v>202</v>
      </c>
      <c r="L74" s="613"/>
      <c r="M74" s="613"/>
      <c r="N74" s="613"/>
      <c r="O74" s="613"/>
      <c r="P74" s="613"/>
      <c r="Q74" s="613"/>
      <c r="R74" s="613"/>
      <c r="S74" s="613"/>
      <c r="T74" s="613"/>
      <c r="U74" s="613"/>
      <c r="V74" s="613"/>
      <c r="W74" s="613"/>
      <c r="X74" s="613"/>
      <c r="Y74" s="614"/>
      <c r="Z74" s="289" t="s">
        <v>200</v>
      </c>
      <c r="AA74" s="290"/>
      <c r="AB74" s="290"/>
      <c r="AC74" s="290"/>
      <c r="AD74" s="290"/>
      <c r="AE74" s="290"/>
      <c r="AF74" s="290"/>
      <c r="AG74" s="290"/>
      <c r="AH74" s="290"/>
      <c r="AI74" s="290"/>
      <c r="AJ74" s="290"/>
      <c r="AK74" s="290"/>
      <c r="AL74" s="291"/>
      <c r="AM74" s="277" t="s">
        <v>212</v>
      </c>
      <c r="AN74" s="278"/>
      <c r="AO74" s="278"/>
      <c r="AP74" s="278"/>
      <c r="AQ74" s="279"/>
    </row>
    <row r="75" spans="1:43" ht="7.5" customHeight="1" x14ac:dyDescent="0.15"/>
    <row r="76" spans="1:43" x14ac:dyDescent="0.15">
      <c r="B76" s="5" t="s">
        <v>28</v>
      </c>
    </row>
    <row r="77" spans="1:43" x14ac:dyDescent="0.15">
      <c r="B77" s="5" t="s">
        <v>33</v>
      </c>
    </row>
    <row r="78" spans="1:43" x14ac:dyDescent="0.15">
      <c r="B78" s="5" t="s">
        <v>32</v>
      </c>
    </row>
  </sheetData>
  <mergeCells count="280">
    <mergeCell ref="B73:J73"/>
    <mergeCell ref="B74:J74"/>
    <mergeCell ref="B71:J71"/>
    <mergeCell ref="B72:J72"/>
    <mergeCell ref="B69:J69"/>
    <mergeCell ref="B68:J68"/>
    <mergeCell ref="B66:J66"/>
    <mergeCell ref="B67:J67"/>
    <mergeCell ref="B42:J42"/>
    <mergeCell ref="B43:J43"/>
    <mergeCell ref="B44:J44"/>
    <mergeCell ref="B62:J62"/>
    <mergeCell ref="B65:J65"/>
    <mergeCell ref="B59:J59"/>
    <mergeCell ref="B60:J60"/>
    <mergeCell ref="B61:J61"/>
    <mergeCell ref="B53:J53"/>
    <mergeCell ref="B54:J54"/>
    <mergeCell ref="B63:J63"/>
    <mergeCell ref="B64:J64"/>
    <mergeCell ref="B70:J70"/>
    <mergeCell ref="B55:J55"/>
    <mergeCell ref="B41:J41"/>
    <mergeCell ref="X54:Y54"/>
    <mergeCell ref="AM52:AQ52"/>
    <mergeCell ref="AM53:AQ53"/>
    <mergeCell ref="AM54:AQ54"/>
    <mergeCell ref="AM55:AQ55"/>
    <mergeCell ref="B49:J49"/>
    <mergeCell ref="AK50:AL50"/>
    <mergeCell ref="AK51:AL51"/>
    <mergeCell ref="X50:Y50"/>
    <mergeCell ref="X51:Y51"/>
    <mergeCell ref="X47:Y47"/>
    <mergeCell ref="AK47:AL47"/>
    <mergeCell ref="AM42:AQ42"/>
    <mergeCell ref="AM43:AQ43"/>
    <mergeCell ref="K48:Y48"/>
    <mergeCell ref="K49:Y49"/>
    <mergeCell ref="Z48:AL48"/>
    <mergeCell ref="Z49:AL49"/>
    <mergeCell ref="AK52:AL52"/>
    <mergeCell ref="X55:Y55"/>
    <mergeCell ref="AK55:AL55"/>
    <mergeCell ref="AM50:AQ50"/>
    <mergeCell ref="AM51:AQ51"/>
    <mergeCell ref="X59:Y59"/>
    <mergeCell ref="AK54:AL54"/>
    <mergeCell ref="B56:J56"/>
    <mergeCell ref="B57:J57"/>
    <mergeCell ref="B58:J58"/>
    <mergeCell ref="AM68:AQ68"/>
    <mergeCell ref="AM67:AQ67"/>
    <mergeCell ref="AM66:AQ66"/>
    <mergeCell ref="X65:Y65"/>
    <mergeCell ref="AM65:AQ65"/>
    <mergeCell ref="K66:Y66"/>
    <mergeCell ref="K67:Y67"/>
    <mergeCell ref="Z66:AL66"/>
    <mergeCell ref="Z67:AL67"/>
    <mergeCell ref="AK65:AL65"/>
    <mergeCell ref="AM64:AQ64"/>
    <mergeCell ref="AK60:AL60"/>
    <mergeCell ref="X60:Y60"/>
    <mergeCell ref="X61:Y61"/>
    <mergeCell ref="X62:Y62"/>
    <mergeCell ref="X63:Y63"/>
    <mergeCell ref="AK58:AL58"/>
    <mergeCell ref="B7:J7"/>
    <mergeCell ref="B23:J23"/>
    <mergeCell ref="B9:J9"/>
    <mergeCell ref="B10:J10"/>
    <mergeCell ref="B22:J22"/>
    <mergeCell ref="B11:J11"/>
    <mergeCell ref="B12:J13"/>
    <mergeCell ref="B14:J15"/>
    <mergeCell ref="B16:J17"/>
    <mergeCell ref="B18:J18"/>
    <mergeCell ref="B19:J19"/>
    <mergeCell ref="B20:J20"/>
    <mergeCell ref="B21:J21"/>
    <mergeCell ref="B26:J26"/>
    <mergeCell ref="X40:Y40"/>
    <mergeCell ref="X52:Y52"/>
    <mergeCell ref="B34:J34"/>
    <mergeCell ref="B35:J35"/>
    <mergeCell ref="B36:J36"/>
    <mergeCell ref="AM36:AQ36"/>
    <mergeCell ref="X35:Y35"/>
    <mergeCell ref="X36:Y36"/>
    <mergeCell ref="B39:J39"/>
    <mergeCell ref="B40:J40"/>
    <mergeCell ref="K31:Y31"/>
    <mergeCell ref="K38:Y38"/>
    <mergeCell ref="K37:Y37"/>
    <mergeCell ref="X33:Y33"/>
    <mergeCell ref="X28:Y28"/>
    <mergeCell ref="X29:Y29"/>
    <mergeCell ref="B45:J45"/>
    <mergeCell ref="B46:J46"/>
    <mergeCell ref="B47:J47"/>
    <mergeCell ref="B50:J50"/>
    <mergeCell ref="B51:J51"/>
    <mergeCell ref="B52:J52"/>
    <mergeCell ref="B48:J48"/>
    <mergeCell ref="AM23:AQ23"/>
    <mergeCell ref="B4:D5"/>
    <mergeCell ref="E4:J5"/>
    <mergeCell ref="K4:K5"/>
    <mergeCell ref="Z4:Z5"/>
    <mergeCell ref="AK4:AL5"/>
    <mergeCell ref="X4:Y5"/>
    <mergeCell ref="B37:J37"/>
    <mergeCell ref="B38:J38"/>
    <mergeCell ref="B24:J24"/>
    <mergeCell ref="B25:J25"/>
    <mergeCell ref="B27:J27"/>
    <mergeCell ref="B28:J28"/>
    <mergeCell ref="B29:J29"/>
    <mergeCell ref="B30:J30"/>
    <mergeCell ref="B31:J31"/>
    <mergeCell ref="B32:J32"/>
    <mergeCell ref="AM25:AQ25"/>
    <mergeCell ref="AM33:AQ33"/>
    <mergeCell ref="AM34:AQ34"/>
    <mergeCell ref="B6:J6"/>
    <mergeCell ref="AM37:AQ37"/>
    <mergeCell ref="AM38:AQ38"/>
    <mergeCell ref="B33:J33"/>
    <mergeCell ref="AM24:AQ24"/>
    <mergeCell ref="AM31:AQ31"/>
    <mergeCell ref="AM32:AQ32"/>
    <mergeCell ref="AM35:AQ35"/>
    <mergeCell ref="AM26:AQ26"/>
    <mergeCell ref="AM27:AQ27"/>
    <mergeCell ref="AM28:AQ28"/>
    <mergeCell ref="AM29:AQ29"/>
    <mergeCell ref="AM30:AQ30"/>
    <mergeCell ref="K6:Y6"/>
    <mergeCell ref="R8:U8"/>
    <mergeCell ref="M12:M13"/>
    <mergeCell ref="M14:M15"/>
    <mergeCell ref="M16:M17"/>
    <mergeCell ref="K16:K17"/>
    <mergeCell ref="K14:K15"/>
    <mergeCell ref="K12:K13"/>
    <mergeCell ref="AO2:AP2"/>
    <mergeCell ref="AO3:AP3"/>
    <mergeCell ref="AO4:AP4"/>
    <mergeCell ref="AO5:AP5"/>
    <mergeCell ref="AM9:AQ9"/>
    <mergeCell ref="AM6:AQ7"/>
    <mergeCell ref="AM10:AQ10"/>
    <mergeCell ref="AM11:AQ11"/>
    <mergeCell ref="X7:Y7"/>
    <mergeCell ref="AM12:AQ13"/>
    <mergeCell ref="AM14:AQ15"/>
    <mergeCell ref="X10:Y10"/>
    <mergeCell ref="X11:Y11"/>
    <mergeCell ref="X12:Y13"/>
    <mergeCell ref="X14:Y15"/>
    <mergeCell ref="X16:Y17"/>
    <mergeCell ref="AM21:AQ21"/>
    <mergeCell ref="AM22:AQ22"/>
    <mergeCell ref="AK10:AL10"/>
    <mergeCell ref="AK11:AL11"/>
    <mergeCell ref="Z6:AL6"/>
    <mergeCell ref="AK12:AL13"/>
    <mergeCell ref="AK14:AL15"/>
    <mergeCell ref="AK16:AL17"/>
    <mergeCell ref="Z18:AL18"/>
    <mergeCell ref="AB12:AB13"/>
    <mergeCell ref="AB14:AB15"/>
    <mergeCell ref="AB16:AB17"/>
    <mergeCell ref="AM16:AQ17"/>
    <mergeCell ref="Z12:Z13"/>
    <mergeCell ref="Z14:Z15"/>
    <mergeCell ref="Z16:Z17"/>
    <mergeCell ref="AM20:AQ20"/>
    <mergeCell ref="Z19:AL19"/>
    <mergeCell ref="AM18:AQ18"/>
    <mergeCell ref="AM19:AQ19"/>
    <mergeCell ref="AK7:AL7"/>
    <mergeCell ref="K18:Y18"/>
    <mergeCell ref="K19:Y19"/>
    <mergeCell ref="Z23:AL23"/>
    <mergeCell ref="Z24:AL24"/>
    <mergeCell ref="K24:Y24"/>
    <mergeCell ref="K23:Y23"/>
    <mergeCell ref="Z68:AL68"/>
    <mergeCell ref="K70:Y70"/>
    <mergeCell ref="Z70:AL70"/>
    <mergeCell ref="Z38:AL38"/>
    <mergeCell ref="X45:Y45"/>
    <mergeCell ref="X46:Y46"/>
    <mergeCell ref="AK45:AL45"/>
    <mergeCell ref="AK46:AL46"/>
    <mergeCell ref="AK44:AL44"/>
    <mergeCell ref="Z37:AL37"/>
    <mergeCell ref="Z57:AL57"/>
    <mergeCell ref="X53:Y53"/>
    <mergeCell ref="AK53:AL53"/>
    <mergeCell ref="K56:Y56"/>
    <mergeCell ref="Z56:AL56"/>
    <mergeCell ref="K57:Y57"/>
    <mergeCell ref="AK64:AL64"/>
    <mergeCell ref="X58:Y58"/>
    <mergeCell ref="X20:Y20"/>
    <mergeCell ref="AK20:AL20"/>
    <mergeCell ref="X21:Y21"/>
    <mergeCell ref="X22:Y22"/>
    <mergeCell ref="AK21:AL21"/>
    <mergeCell ref="AK22:AL22"/>
    <mergeCell ref="X25:Y25"/>
    <mergeCell ref="AK25:AL25"/>
    <mergeCell ref="X64:Y64"/>
    <mergeCell ref="K42:Y42"/>
    <mergeCell ref="Z42:AL42"/>
    <mergeCell ref="K43:Y43"/>
    <mergeCell ref="Z43:AL43"/>
    <mergeCell ref="AK63:AL63"/>
    <mergeCell ref="Z31:AL31"/>
    <mergeCell ref="Z32:AL32"/>
    <mergeCell ref="X26:Y26"/>
    <mergeCell ref="X27:Y27"/>
    <mergeCell ref="X41:Y41"/>
    <mergeCell ref="AK59:AL59"/>
    <mergeCell ref="AK61:AL61"/>
    <mergeCell ref="AK62:AL62"/>
    <mergeCell ref="AK26:AL26"/>
    <mergeCell ref="AK27:AL27"/>
    <mergeCell ref="AM47:AQ47"/>
    <mergeCell ref="AM40:AQ40"/>
    <mergeCell ref="AM39:AQ39"/>
    <mergeCell ref="AM44:AQ44"/>
    <mergeCell ref="AM48:AQ48"/>
    <mergeCell ref="AM63:AQ63"/>
    <mergeCell ref="AK35:AL35"/>
    <mergeCell ref="AK36:AL36"/>
    <mergeCell ref="AK41:AL41"/>
    <mergeCell ref="AK39:AL39"/>
    <mergeCell ref="AK40:AL40"/>
    <mergeCell ref="AM58:AQ58"/>
    <mergeCell ref="AM62:AQ62"/>
    <mergeCell ref="AM49:AQ49"/>
    <mergeCell ref="AM57:AQ57"/>
    <mergeCell ref="AM56:AQ56"/>
    <mergeCell ref="AM59:AQ59"/>
    <mergeCell ref="AM60:AQ60"/>
    <mergeCell ref="AM61:AQ61"/>
    <mergeCell ref="AK28:AL28"/>
    <mergeCell ref="AK29:AL29"/>
    <mergeCell ref="AK30:AL30"/>
    <mergeCell ref="X30:Y30"/>
    <mergeCell ref="AM41:AQ41"/>
    <mergeCell ref="AM45:AQ45"/>
    <mergeCell ref="AM46:AQ46"/>
    <mergeCell ref="X39:Y39"/>
    <mergeCell ref="X44:Y44"/>
    <mergeCell ref="AK33:AL33"/>
    <mergeCell ref="X34:Y34"/>
    <mergeCell ref="AK34:AL34"/>
    <mergeCell ref="K32:Y32"/>
    <mergeCell ref="AM70:AQ70"/>
    <mergeCell ref="AM73:AQ73"/>
    <mergeCell ref="X69:Y69"/>
    <mergeCell ref="AK69:AL69"/>
    <mergeCell ref="AM72:AQ72"/>
    <mergeCell ref="K68:Y68"/>
    <mergeCell ref="K73:Y73"/>
    <mergeCell ref="Z73:AL73"/>
    <mergeCell ref="AM74:AQ74"/>
    <mergeCell ref="K71:Y71"/>
    <mergeCell ref="Z71:AL71"/>
    <mergeCell ref="AM71:AQ71"/>
    <mergeCell ref="K72:Y72"/>
    <mergeCell ref="Z72:AL72"/>
    <mergeCell ref="K74:Y74"/>
    <mergeCell ref="Z74:AL74"/>
    <mergeCell ref="AM69:AQ69"/>
  </mergeCells>
  <phoneticPr fontId="1"/>
  <dataValidations count="1">
    <dataValidation type="list" allowBlank="1" showInputMessage="1" showErrorMessage="1" sqref="Z35:Z36 K40:K41 Z52:Z55 K59:K65 K14 K12 K16 Z26:Z30 Z40:Z41 K45:K47 K52:K55 Z45:Z47 K21:K22 K26:K30 K35:K36 Z12 Z14 Z16 Z21:Z22 Z59:Z65">
      <formula1>$P$9:$P$12</formula1>
    </dataValidation>
  </dataValidations>
  <pageMargins left="0.74803149606299213" right="0.74803149606299213" top="0.70866141732283472" bottom="0.70866141732283472" header="0.31496062992125984" footer="0.31496062992125984"/>
  <pageSetup paperSize="8" scale="74" fitToHeight="0" orientation="portrait" r:id="rId1"/>
  <headerFooter>
    <oddFooter>&amp;C&amp;14&amp;P</oddFooter>
  </headerFooter>
  <rowBreaks count="2" manualBreakCount="2">
    <brk id="31" min="1" max="42" man="1"/>
    <brk id="48" min="1"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評価シート（指定概要）</vt:lpstr>
      <vt:lpstr>評価ｼｰﾄ（評価結果）</vt:lpstr>
      <vt:lpstr>Sheet1</vt:lpstr>
      <vt:lpstr>'評価ｼｰﾄ（評価結果）'!Print_Area</vt:lpstr>
      <vt:lpstr>'評価ｼｰﾄ（評価結果）'!Print_Titles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ss0735</dc:creator>
  <cp:lastModifiedBy>川西市</cp:lastModifiedBy>
  <cp:lastPrinted>2020-10-01T05:35:32Z</cp:lastPrinted>
  <dcterms:created xsi:type="dcterms:W3CDTF">2020-06-22T08:10:13Z</dcterms:created>
  <dcterms:modified xsi:type="dcterms:W3CDTF">2020-11-26T02:57:36Z</dcterms:modified>
</cp:coreProperties>
</file>