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作業中）\４．指定管理者\指定管理者　評価・モニタリング\H29年度　指定管理評価\二次評価\障害福祉施設\"/>
    </mc:Choice>
  </mc:AlternateContent>
  <bookViews>
    <workbookView xWindow="0" yWindow="0" windowWidth="20490" windowHeight="8835" activeTab="1"/>
  </bookViews>
  <sheets>
    <sheet name="評価シート（指定概要）" sheetId="10" r:id="rId1"/>
    <sheet name="評価ｼｰﾄ（評価結果）" sheetId="9" r:id="rId2"/>
    <sheet name="Sheet1" sheetId="11" r:id="rId3"/>
  </sheets>
  <definedNames>
    <definedName name="_xlnm.Print_Area" localSheetId="1">'評価ｼｰﾄ（評価結果）'!$B$1:$AQ$78</definedName>
    <definedName name="_xlnm.Print_Titles" localSheetId="1">'評価ｼｰﾄ（評価結果）'!$2:$9</definedName>
  </definedNames>
  <calcPr calcId="162913"/>
</workbook>
</file>

<file path=xl/calcChain.xml><?xml version="1.0" encoding="utf-8"?>
<calcChain xmlns="http://schemas.openxmlformats.org/spreadsheetml/2006/main">
  <c r="Z25" i="9" l="1"/>
  <c r="AB41" i="9" l="1"/>
  <c r="AC41" i="9" s="1"/>
  <c r="M41" i="9"/>
  <c r="N41" i="9" s="1"/>
  <c r="AB30" i="9" l="1"/>
  <c r="AC30" i="9" s="1"/>
  <c r="AB29" i="9"/>
  <c r="AC29" i="9" s="1"/>
  <c r="AB28" i="9"/>
  <c r="AC28" i="9" s="1"/>
  <c r="AB27" i="9"/>
  <c r="AC25" i="9"/>
  <c r="AB22" i="9"/>
  <c r="AC22" i="9" s="1"/>
  <c r="AB21" i="9"/>
  <c r="AC21" i="9" s="1"/>
  <c r="AB17" i="9"/>
  <c r="AB16" i="9"/>
  <c r="AC16" i="9" s="1"/>
  <c r="AB15" i="9"/>
  <c r="AB14" i="9"/>
  <c r="AC14" i="9" s="1"/>
  <c r="AB13" i="9"/>
  <c r="AB12" i="9"/>
  <c r="AC12" i="9" s="1"/>
  <c r="AC20" i="9" l="1"/>
  <c r="AB20" i="9" s="1"/>
  <c r="Z20" i="9" s="1"/>
  <c r="AC27" i="9"/>
  <c r="AB25" i="9" s="1"/>
  <c r="AB65" i="9"/>
  <c r="AC65" i="9" s="1"/>
  <c r="AB64" i="9"/>
  <c r="AC64" i="9" s="1"/>
  <c r="AB63" i="9"/>
  <c r="AC63" i="9" s="1"/>
  <c r="AB62" i="9"/>
  <c r="AC62" i="9" s="1"/>
  <c r="AB61" i="9"/>
  <c r="AB60" i="9"/>
  <c r="AC60" i="9" s="1"/>
  <c r="AB59" i="9"/>
  <c r="AC59" i="9" s="1"/>
  <c r="AB55" i="9"/>
  <c r="AC55" i="9" s="1"/>
  <c r="AB54" i="9"/>
  <c r="AC54" i="9" s="1"/>
  <c r="AB53" i="9"/>
  <c r="AB52" i="9"/>
  <c r="AC52" i="9" s="1"/>
  <c r="AB47" i="9"/>
  <c r="AC47" i="9" s="1"/>
  <c r="AB46" i="9"/>
  <c r="AB45" i="9"/>
  <c r="AC45" i="9" s="1"/>
  <c r="AB40" i="9"/>
  <c r="AC40" i="9" s="1"/>
  <c r="AB36" i="9"/>
  <c r="AC36" i="9" s="1"/>
  <c r="AB35" i="9"/>
  <c r="AC35" i="9" s="1"/>
  <c r="AC39" i="9" l="1"/>
  <c r="AB39" i="9" s="1"/>
  <c r="Z39" i="9" s="1"/>
  <c r="AC50" i="9"/>
  <c r="AC58" i="9"/>
  <c r="AC69" i="9"/>
  <c r="AC34" i="9"/>
  <c r="AB34" i="9" s="1"/>
  <c r="Z34" i="9" s="1"/>
  <c r="AC33" i="9"/>
  <c r="AC44" i="9"/>
  <c r="AC46" i="9"/>
  <c r="AC51" i="9"/>
  <c r="AC53" i="9"/>
  <c r="AC61" i="9"/>
  <c r="AC10" i="9"/>
  <c r="AC11" i="9"/>
  <c r="M65" i="9"/>
  <c r="N65" i="9" s="1"/>
  <c r="M64" i="9"/>
  <c r="N64" i="9" s="1"/>
  <c r="M63" i="9"/>
  <c r="N63" i="9" s="1"/>
  <c r="M62" i="9"/>
  <c r="N62" i="9" s="1"/>
  <c r="M61" i="9"/>
  <c r="N61" i="9" s="1"/>
  <c r="M60" i="9"/>
  <c r="N60" i="9" s="1"/>
  <c r="M59" i="9"/>
  <c r="N59" i="9" s="1"/>
  <c r="M55" i="9"/>
  <c r="N55" i="9" s="1"/>
  <c r="M54" i="9"/>
  <c r="M53" i="9"/>
  <c r="N53" i="9" s="1"/>
  <c r="M52" i="9"/>
  <c r="N52" i="9" s="1"/>
  <c r="M47" i="9"/>
  <c r="M46" i="9"/>
  <c r="N46" i="9" s="1"/>
  <c r="M45" i="9"/>
  <c r="N45" i="9" s="1"/>
  <c r="M40" i="9"/>
  <c r="N40" i="9" s="1"/>
  <c r="M36" i="9"/>
  <c r="N36" i="9" s="1"/>
  <c r="M35" i="9"/>
  <c r="M30" i="9"/>
  <c r="N30" i="9" s="1"/>
  <c r="M29" i="9"/>
  <c r="N29" i="9" s="1"/>
  <c r="M28" i="9"/>
  <c r="N28" i="9" s="1"/>
  <c r="M27" i="9"/>
  <c r="N27" i="9" s="1"/>
  <c r="M22" i="9"/>
  <c r="M21" i="9"/>
  <c r="M17" i="9"/>
  <c r="M16" i="9"/>
  <c r="N16" i="9" s="1"/>
  <c r="M15" i="9"/>
  <c r="M14" i="9"/>
  <c r="N14" i="9" s="1"/>
  <c r="M13" i="9"/>
  <c r="M12" i="9"/>
  <c r="AB58" i="9" l="1"/>
  <c r="Z58" i="9" s="1"/>
  <c r="N12" i="9"/>
  <c r="N69" i="9"/>
  <c r="N21" i="9"/>
  <c r="AB51" i="9"/>
  <c r="Z51" i="9" s="1"/>
  <c r="AB69" i="9"/>
  <c r="Z69" i="9" s="1"/>
  <c r="N39" i="9"/>
  <c r="M39" i="9" s="1"/>
  <c r="K39" i="9" s="1"/>
  <c r="AB10" i="9"/>
  <c r="Z10" i="9" s="1"/>
  <c r="AB33" i="9"/>
  <c r="Z33" i="9" s="1"/>
  <c r="N58" i="9"/>
  <c r="M58" i="9" s="1"/>
  <c r="K58" i="9" s="1"/>
  <c r="AB44" i="9"/>
  <c r="Z44" i="9" s="1"/>
  <c r="AB11" i="9"/>
  <c r="Z11" i="9" s="1"/>
  <c r="AB50" i="9"/>
  <c r="Z50" i="9" s="1"/>
  <c r="N34" i="9"/>
  <c r="N44" i="9"/>
  <c r="N51" i="9"/>
  <c r="N50" i="9"/>
  <c r="N33" i="9"/>
  <c r="N25" i="9"/>
  <c r="M25" i="9" s="1"/>
  <c r="K25" i="9" s="1"/>
  <c r="N10" i="9"/>
  <c r="N47" i="9"/>
  <c r="N35" i="9"/>
  <c r="N20" i="9"/>
  <c r="N22" i="9"/>
  <c r="N54" i="9"/>
  <c r="N11" i="9"/>
  <c r="M11" i="9" s="1"/>
  <c r="K11" i="9" s="1"/>
  <c r="M44" i="9" l="1"/>
  <c r="K44" i="9" s="1"/>
  <c r="M69" i="9"/>
  <c r="K69" i="9" s="1"/>
  <c r="M50" i="9"/>
  <c r="K50" i="9" s="1"/>
  <c r="M34" i="9"/>
  <c r="K34" i="9" s="1"/>
  <c r="M20" i="9"/>
  <c r="K20" i="9" s="1"/>
  <c r="M10" i="9"/>
  <c r="K10" i="9" s="1"/>
  <c r="M51" i="9"/>
  <c r="K51" i="9" s="1"/>
  <c r="M33" i="9"/>
  <c r="K33" i="9" s="1"/>
</calcChain>
</file>

<file path=xl/sharedStrings.xml><?xml version="1.0" encoding="utf-8"?>
<sst xmlns="http://schemas.openxmlformats.org/spreadsheetml/2006/main" count="361" uniqueCount="212">
  <si>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</si>
  <si>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</si>
  <si>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</si>
  <si>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</si>
  <si>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</si>
  <si>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</si>
  <si>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</si>
  <si>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</si>
  <si>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</si>
  <si>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</si>
  <si>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</si>
  <si>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</si>
  <si>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</si>
  <si>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</si>
  <si>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</si>
  <si>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A</t>
    <phoneticPr fontId="1"/>
  </si>
  <si>
    <t>B</t>
    <phoneticPr fontId="1"/>
  </si>
  <si>
    <t>C</t>
    <phoneticPr fontId="1"/>
  </si>
  <si>
    <t>D</t>
    <phoneticPr fontId="1"/>
  </si>
  <si>
    <t>以上</t>
    <rPh sb="0" eb="2">
      <t>イジョウ</t>
    </rPh>
    <phoneticPr fontId="1"/>
  </si>
  <si>
    <t>小項目評価</t>
    <rPh sb="0" eb="1">
      <t>ショウ</t>
    </rPh>
    <rPh sb="1" eb="3">
      <t>コウモク</t>
    </rPh>
    <rPh sb="3" eb="5">
      <t>ヒョウカ</t>
    </rPh>
    <phoneticPr fontId="1"/>
  </si>
  <si>
    <t>大・中項目・総合評価</t>
    <rPh sb="0" eb="1">
      <t>ダイ</t>
    </rPh>
    <rPh sb="2" eb="3">
      <t>チュウ</t>
    </rPh>
    <rPh sb="3" eb="5">
      <t>コウモク</t>
    </rPh>
    <rPh sb="6" eb="8">
      <t>ソウゴウ</t>
    </rPh>
    <rPh sb="8" eb="10">
      <t>ヒョウカ</t>
    </rPh>
    <phoneticPr fontId="1"/>
  </si>
  <si>
    <t>●小項目をＡＢＣＤ評価し、各評価を点数化</t>
    <rPh sb="1" eb="4">
      <t>ショウコウモク</t>
    </rPh>
    <rPh sb="9" eb="11">
      <t>ヒョウカ</t>
    </rPh>
    <rPh sb="13" eb="14">
      <t>カク</t>
    </rPh>
    <rPh sb="14" eb="16">
      <t>ヒョウカ</t>
    </rPh>
    <rPh sb="17" eb="20">
      <t>テンスウカ</t>
    </rPh>
    <phoneticPr fontId="1"/>
  </si>
  <si>
    <t>●大項目は小項目の点数の平均をもとにＡＢＣＤ評価</t>
    <rPh sb="1" eb="2">
      <t>ダイ</t>
    </rPh>
    <rPh sb="2" eb="4">
      <t>コウモク</t>
    </rPh>
    <rPh sb="5" eb="8">
      <t>ショウコウモク</t>
    </rPh>
    <rPh sb="9" eb="11">
      <t>テンスウ</t>
    </rPh>
    <rPh sb="12" eb="14">
      <t>ヘイキン</t>
    </rPh>
    <rPh sb="22" eb="24">
      <t>ヒョウカ</t>
    </rPh>
    <phoneticPr fontId="1"/>
  </si>
  <si>
    <t>●総合評価は全ての小項目の点数の平均をもとにＡＢＣＤ評価</t>
    <rPh sb="1" eb="3">
      <t>ソウゴウ</t>
    </rPh>
    <rPh sb="3" eb="5">
      <t>ヒョウカ</t>
    </rPh>
    <rPh sb="6" eb="7">
      <t>スベ</t>
    </rPh>
    <rPh sb="9" eb="12">
      <t>ショウコウモク</t>
    </rPh>
    <rPh sb="13" eb="15">
      <t>テンスウ</t>
    </rPh>
    <rPh sb="16" eb="18">
      <t>ヘイキン</t>
    </rPh>
    <rPh sb="26" eb="28">
      <t>ヒョウカ</t>
    </rPh>
    <phoneticPr fontId="1"/>
  </si>
  <si>
    <t>●中項目は小項目の点数の平均をもとにＡＢＣＤ評価</t>
    <phoneticPr fontId="1"/>
  </si>
  <si>
    <t>未満</t>
    <rPh sb="0" eb="2">
      <t>ミマン</t>
    </rPh>
    <phoneticPr fontId="1"/>
  </si>
  <si>
    <t>※評価なしの場合は上記平均に含めない</t>
    <rPh sb="1" eb="3">
      <t>ヒョウカ</t>
    </rPh>
    <rPh sb="6" eb="8">
      <t>バアイ</t>
    </rPh>
    <rPh sb="9" eb="11">
      <t>ジョウキ</t>
    </rPh>
    <rPh sb="11" eb="13">
      <t>ヘイキン</t>
    </rPh>
    <rPh sb="14" eb="15">
      <t>フク</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</si>
  <si>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</si>
  <si>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</si>
  <si>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</si>
  <si>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</si>
  <si>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</si>
  <si>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</si>
  <si>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(3-1)  管理運営の実施状況</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</si>
  <si>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</si>
  <si>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</si>
  <si>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</si>
  <si>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</si>
  <si>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</si>
  <si>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</si>
  <si>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</si>
  <si>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</si>
  <si>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</si>
  <si>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</si>
  <si>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</si>
  <si>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</si>
  <si>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</si>
  <si>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</si>
  <si>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</si>
  <si>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</si>
  <si>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</si>
  <si>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</si>
  <si>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</si>
  <si>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</si>
  <si>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</si>
  <si>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</si>
  <si>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</si>
  <si>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</si>
  <si>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</si>
  <si>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</si>
  <si>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</si>
  <si>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</si>
  <si>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</si>
  <si>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</si>
  <si>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</si>
  <si>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</si>
  <si>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</si>
  <si>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</si>
  <si>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</si>
  <si>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</si>
  <si>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</si>
  <si>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</si>
  <si>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(2-3) 収支のバランスなど</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</si>
  <si>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</si>
  <si>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</si>
  <si>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</si>
  <si>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</si>
  <si>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</si>
  <si>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</si>
  <si>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</si>
  <si>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</si>
  <si>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</si>
  <si>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</si>
  <si>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</si>
  <si>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</si>
  <si>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</si>
  <si>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</si>
  <si>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</si>
  <si>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</si>
  <si>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</si>
  <si>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</si>
  <si>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</si>
  <si>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</si>
  <si>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</si>
  <si>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</si>
  <si>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</si>
  <si>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</si>
  <si>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</si>
  <si>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</si>
  <si>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</si>
  <si>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</si>
  <si>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●中項目は小項目の点数の平均をもとにＡＢＣＤ評価</t>
    <phoneticPr fontId="1"/>
  </si>
  <si>
    <t>D</t>
    <phoneticPr fontId="1"/>
  </si>
  <si>
    <t>平成29年度　指定管理者評価シート＜２＞　評価結果</t>
    <rPh sb="4" eb="6">
      <t>ネンド</t>
    </rPh>
    <rPh sb="7" eb="9">
      <t>シテイ</t>
    </rPh>
    <rPh sb="9" eb="12">
      <t>カンリシャ</t>
    </rPh>
    <rPh sb="12" eb="14">
      <t>ヒョウカ</t>
    </rPh>
    <rPh sb="21" eb="23">
      <t>ヒョウカ</t>
    </rPh>
    <rPh sb="23" eb="25">
      <t>ケッカ</t>
    </rPh>
    <phoneticPr fontId="1"/>
  </si>
  <si>
    <t>平成29年度　指 定 管 理 者 評 価 シ ー ト</t>
    <rPh sb="4" eb="6">
      <t>ネンド</t>
    </rPh>
    <rPh sb="7" eb="8">
      <t>ユビ</t>
    </rPh>
    <rPh sb="9" eb="10">
      <t>サダム</t>
    </rPh>
    <rPh sb="11" eb="12">
      <t>カン</t>
    </rPh>
    <rPh sb="13" eb="14">
      <t>リ</t>
    </rPh>
    <rPh sb="15" eb="16">
      <t>モノ</t>
    </rPh>
    <rPh sb="17" eb="18">
      <t>ヒョウ</t>
    </rPh>
    <rPh sb="19" eb="20">
      <t>アタイ</t>
    </rPh>
    <phoneticPr fontId="1"/>
  </si>
  <si>
    <t>平成29年度　指定管理者評価シート＜１＞　指定概要　　（指定管理者によりご記入をお願いします。）</t>
    <rPh sb="4" eb="6">
      <t>ネンド</t>
    </rPh>
    <rPh sb="7" eb="9">
      <t>シテイ</t>
    </rPh>
    <rPh sb="9" eb="12">
      <t>カンリシャ</t>
    </rPh>
    <rPh sb="12" eb="14">
      <t>ヒョウカ</t>
    </rPh>
    <rPh sb="21" eb="23">
      <t>シテイ</t>
    </rPh>
    <rPh sb="23" eb="25">
      <t>ガイヨウ</t>
    </rPh>
    <rPh sb="28" eb="30">
      <t>シテイ</t>
    </rPh>
    <rPh sb="30" eb="33">
      <t>カンリシャ</t>
    </rPh>
    <rPh sb="37" eb="39">
      <t>キニュウ</t>
    </rPh>
    <rPh sb="41" eb="42">
      <t>ネガ</t>
    </rPh>
    <phoneticPr fontId="1"/>
  </si>
  <si>
    <t>福祉部　障害福祉課</t>
    <rPh sb="0" eb="3">
      <t>フクシブ</t>
    </rPh>
    <rPh sb="4" eb="6">
      <t>ショウガイ</t>
    </rPh>
    <rPh sb="6" eb="8">
      <t>フクシ</t>
    </rPh>
    <rPh sb="8" eb="9">
      <t>カ</t>
    </rPh>
    <phoneticPr fontId="1"/>
  </si>
  <si>
    <t>平成２９年４月１日 ～ 平成３０年３月３１日</t>
    <phoneticPr fontId="1"/>
  </si>
  <si>
    <t>川西さくら園</t>
    <rPh sb="0" eb="2">
      <t>カワニシ</t>
    </rPh>
    <rPh sb="5" eb="6">
      <t>エン</t>
    </rPh>
    <phoneticPr fontId="1"/>
  </si>
  <si>
    <t>児童発達支援、障害児相談支援・指定特定相談支援、保育所等訪問支援を実施することを業務とする。</t>
    <rPh sb="0" eb="2">
      <t>ジドウ</t>
    </rPh>
    <rPh sb="2" eb="4">
      <t>ハッタツ</t>
    </rPh>
    <rPh sb="4" eb="6">
      <t>シエン</t>
    </rPh>
    <rPh sb="7" eb="10">
      <t>ショウガイジ</t>
    </rPh>
    <rPh sb="10" eb="14">
      <t>ソウダンシエン</t>
    </rPh>
    <rPh sb="15" eb="17">
      <t>シテイ</t>
    </rPh>
    <rPh sb="17" eb="19">
      <t>トクテイ</t>
    </rPh>
    <rPh sb="19" eb="23">
      <t>ソウダンシエン</t>
    </rPh>
    <rPh sb="24" eb="27">
      <t>ホイクショ</t>
    </rPh>
    <rPh sb="27" eb="28">
      <t>トウ</t>
    </rPh>
    <rPh sb="28" eb="30">
      <t>ホウモン</t>
    </rPh>
    <rPh sb="30" eb="32">
      <t>シエン</t>
    </rPh>
    <rPh sb="33" eb="35">
      <t>ジッシ</t>
    </rPh>
    <rPh sb="40" eb="42">
      <t>ギョウム</t>
    </rPh>
    <phoneticPr fontId="1"/>
  </si>
  <si>
    <t>社会福祉法人　川西市社会福祉協議会</t>
    <rPh sb="0" eb="2">
      <t>シャカイ</t>
    </rPh>
    <rPh sb="2" eb="4">
      <t>フクシ</t>
    </rPh>
    <rPh sb="4" eb="6">
      <t>ホウジン</t>
    </rPh>
    <rPh sb="7" eb="10">
      <t>カワニシシ</t>
    </rPh>
    <rPh sb="10" eb="14">
      <t>シャカイフクシ</t>
    </rPh>
    <rPh sb="14" eb="17">
      <t>キョウギカイ</t>
    </rPh>
    <phoneticPr fontId="1"/>
  </si>
  <si>
    <t xml:space="preserve">
（１）児童発達支援、障害児相談支援・指定特定相談支援、保育所等訪問支援の実施に関すること。　                                    　（２）施設の利用の承諾、その取り消し、その他福祉センターの利用に関すること。　　　　　　　　　　　                                     　　（３）施設の利用料の徴収および免除に関すること。　　　　　　　　　　　　　　　　　　　　　　　　　　　　　　　                                      　（４）施設および付属設備の維持管理に関すること。　　　　　　　　　　　　　　　　　　　　　　　　　　　　　　　　　                                   （５）その他、市長が必要と認める業務に関すること。</t>
    <rPh sb="4" eb="6">
      <t>ジドウ</t>
    </rPh>
    <rPh sb="6" eb="8">
      <t>ハッタツ</t>
    </rPh>
    <rPh sb="8" eb="10">
      <t>シエン</t>
    </rPh>
    <rPh sb="11" eb="14">
      <t>ショウガイジ</t>
    </rPh>
    <rPh sb="14" eb="18">
      <t>ソウダンシエン</t>
    </rPh>
    <rPh sb="19" eb="21">
      <t>シテイ</t>
    </rPh>
    <rPh sb="21" eb="23">
      <t>トクテイ</t>
    </rPh>
    <rPh sb="23" eb="27">
      <t>ソウダンシエン</t>
    </rPh>
    <rPh sb="28" eb="31">
      <t>ホイクショ</t>
    </rPh>
    <rPh sb="31" eb="32">
      <t>トウ</t>
    </rPh>
    <rPh sb="32" eb="34">
      <t>ホウモン</t>
    </rPh>
    <rPh sb="34" eb="36">
      <t>シエン</t>
    </rPh>
    <rPh sb="37" eb="39">
      <t>ジッシ</t>
    </rPh>
    <rPh sb="40" eb="41">
      <t>カン</t>
    </rPh>
    <rPh sb="87" eb="89">
      <t>シセツ</t>
    </rPh>
    <rPh sb="90" eb="92">
      <t>リヨウ</t>
    </rPh>
    <rPh sb="93" eb="95">
      <t>ショウダク</t>
    </rPh>
    <rPh sb="98" eb="99">
      <t>ト</t>
    </rPh>
    <rPh sb="100" eb="101">
      <t>ケ</t>
    </rPh>
    <rPh sb="105" eb="106">
      <t>タ</t>
    </rPh>
    <rPh sb="106" eb="108">
      <t>フクシ</t>
    </rPh>
    <rPh sb="113" eb="115">
      <t>リヨウ</t>
    </rPh>
    <rPh sb="116" eb="117">
      <t>カン</t>
    </rPh>
    <rPh sb="175" eb="177">
      <t>シセツ</t>
    </rPh>
    <rPh sb="178" eb="181">
      <t>リヨウリョウ</t>
    </rPh>
    <rPh sb="182" eb="184">
      <t>チョウシュウ</t>
    </rPh>
    <rPh sb="187" eb="189">
      <t>メンジョ</t>
    </rPh>
    <rPh sb="190" eb="191">
      <t>カン</t>
    </rPh>
    <rPh sb="269" eb="271">
      <t>シセツ</t>
    </rPh>
    <rPh sb="274" eb="276">
      <t>フゾク</t>
    </rPh>
    <rPh sb="276" eb="278">
      <t>セツビ</t>
    </rPh>
    <rPh sb="279" eb="281">
      <t>イジ</t>
    </rPh>
    <rPh sb="281" eb="283">
      <t>カンリ</t>
    </rPh>
    <rPh sb="284" eb="285">
      <t>カン</t>
    </rPh>
    <rPh sb="363" eb="364">
      <t>タ</t>
    </rPh>
    <rPh sb="365" eb="367">
      <t>シチョウ</t>
    </rPh>
    <rPh sb="368" eb="370">
      <t>ヒツヨウ</t>
    </rPh>
    <rPh sb="371" eb="372">
      <t>ミト</t>
    </rPh>
    <rPh sb="374" eb="376">
      <t>ギョウム</t>
    </rPh>
    <rPh sb="377" eb="378">
      <t>カン</t>
    </rPh>
    <phoneticPr fontId="1"/>
  </si>
  <si>
    <t>平成２９年４月１日　～　平成３４年３月３１日</t>
    <rPh sb="0" eb="2">
      <t>ヘイセイ</t>
    </rPh>
    <rPh sb="4" eb="5">
      <t>ネン</t>
    </rPh>
    <rPh sb="6" eb="7">
      <t>ガツ</t>
    </rPh>
    <rPh sb="8" eb="9">
      <t>ニチ</t>
    </rPh>
    <rPh sb="12" eb="14">
      <t>ヘイセイ</t>
    </rPh>
    <rPh sb="16" eb="17">
      <t>ネン</t>
    </rPh>
    <rPh sb="18" eb="19">
      <t>ガツ</t>
    </rPh>
    <rPh sb="21" eb="22">
      <t>ニチ</t>
    </rPh>
    <phoneticPr fontId="1"/>
  </si>
  <si>
    <t>A</t>
  </si>
  <si>
    <t>B</t>
  </si>
  <si>
    <t>川西さくら園</t>
    <rPh sb="0" eb="2">
      <t>カワニシ</t>
    </rPh>
    <rPh sb="5" eb="6">
      <t>エン</t>
    </rPh>
    <phoneticPr fontId="1"/>
  </si>
  <si>
    <t>社会福祉法人　川西市社会福祉協議会</t>
    <rPh sb="0" eb="4">
      <t>シャカイフクシ</t>
    </rPh>
    <rPh sb="4" eb="6">
      <t>ホウジン</t>
    </rPh>
    <rPh sb="7" eb="10">
      <t>カワニシシ</t>
    </rPh>
    <rPh sb="10" eb="14">
      <t>シャカイフクシ</t>
    </rPh>
    <rPh sb="14" eb="17">
      <t>キョウギカイ</t>
    </rPh>
    <phoneticPr fontId="1"/>
  </si>
  <si>
    <t>福祉部　障害福祉課</t>
    <rPh sb="0" eb="3">
      <t>フクシブ</t>
    </rPh>
    <rPh sb="4" eb="6">
      <t>ショウガイ</t>
    </rPh>
    <rPh sb="6" eb="9">
      <t>フクシカ</t>
    </rPh>
    <phoneticPr fontId="1"/>
  </si>
  <si>
    <t>　法令にのっとり児童発達支援、相談支援、保育所等訪問支援を実施しました。また、今年度は、播磨地域福祉サービス第三者評価機構による第三者評価を受審しました。児童発達支援では、保育・リハビリ・医療職員がチームアプローチを実施し園児に応じた療育を実施しました。相談支援では、相談支援専門員を１名加配し、相談支援体制の充実に努めました。相談件数も右肩上がりに上昇しています。保育所等訪問支援は、１１５件と前年に比べ増加しています。療育等支援事業も昨年同様実施し保育所等訪問支援と同様に地域支援を実施しました。</t>
    <rPh sb="1" eb="3">
      <t>ホウレイ</t>
    </rPh>
    <rPh sb="8" eb="10">
      <t>ジドウ</t>
    </rPh>
    <rPh sb="10" eb="12">
      <t>ハッタツ</t>
    </rPh>
    <rPh sb="12" eb="14">
      <t>シエン</t>
    </rPh>
    <rPh sb="15" eb="19">
      <t>ソウダンシエン</t>
    </rPh>
    <rPh sb="20" eb="23">
      <t>ホイクショ</t>
    </rPh>
    <rPh sb="23" eb="24">
      <t>トウ</t>
    </rPh>
    <rPh sb="24" eb="26">
      <t>ホウモン</t>
    </rPh>
    <rPh sb="26" eb="28">
      <t>シエン</t>
    </rPh>
    <rPh sb="29" eb="31">
      <t>ジッシ</t>
    </rPh>
    <rPh sb="39" eb="42">
      <t>コンネンド</t>
    </rPh>
    <rPh sb="44" eb="46">
      <t>ハリマ</t>
    </rPh>
    <rPh sb="46" eb="48">
      <t>チイキ</t>
    </rPh>
    <rPh sb="48" eb="50">
      <t>フクシ</t>
    </rPh>
    <rPh sb="54" eb="57">
      <t>ダイサンシャ</t>
    </rPh>
    <rPh sb="57" eb="59">
      <t>ヒョウカ</t>
    </rPh>
    <rPh sb="59" eb="61">
      <t>キコウ</t>
    </rPh>
    <rPh sb="64" eb="66">
      <t>ダイサン</t>
    </rPh>
    <rPh sb="66" eb="67">
      <t>シャ</t>
    </rPh>
    <rPh sb="67" eb="69">
      <t>ヒョウカ</t>
    </rPh>
    <rPh sb="70" eb="72">
      <t>ジュシン</t>
    </rPh>
    <rPh sb="77" eb="79">
      <t>ジドウ</t>
    </rPh>
    <rPh sb="79" eb="81">
      <t>ハッタツ</t>
    </rPh>
    <rPh sb="81" eb="83">
      <t>シエン</t>
    </rPh>
    <rPh sb="86" eb="88">
      <t>ホイク</t>
    </rPh>
    <rPh sb="94" eb="96">
      <t>イリョウ</t>
    </rPh>
    <rPh sb="96" eb="98">
      <t>ショクイン</t>
    </rPh>
    <rPh sb="108" eb="110">
      <t>ジッシ</t>
    </rPh>
    <rPh sb="111" eb="113">
      <t>エンジ</t>
    </rPh>
    <rPh sb="114" eb="115">
      <t>オウ</t>
    </rPh>
    <rPh sb="117" eb="119">
      <t>リョウイク</t>
    </rPh>
    <rPh sb="120" eb="122">
      <t>ジッシ</t>
    </rPh>
    <rPh sb="127" eb="131">
      <t>ソウダンシエン</t>
    </rPh>
    <rPh sb="134" eb="138">
      <t>ソウダンシエン</t>
    </rPh>
    <rPh sb="138" eb="140">
      <t>センモン</t>
    </rPh>
    <rPh sb="140" eb="141">
      <t>イン</t>
    </rPh>
    <rPh sb="143" eb="144">
      <t>メイ</t>
    </rPh>
    <rPh sb="144" eb="146">
      <t>カハイ</t>
    </rPh>
    <rPh sb="148" eb="152">
      <t>ソウダンシエン</t>
    </rPh>
    <rPh sb="152" eb="154">
      <t>タイセイ</t>
    </rPh>
    <rPh sb="155" eb="157">
      <t>ジュウジツ</t>
    </rPh>
    <rPh sb="158" eb="159">
      <t>ツト</t>
    </rPh>
    <rPh sb="164" eb="166">
      <t>ソウダン</t>
    </rPh>
    <rPh sb="166" eb="168">
      <t>ケンスウ</t>
    </rPh>
    <rPh sb="169" eb="171">
      <t>ミギカタ</t>
    </rPh>
    <rPh sb="171" eb="172">
      <t>ア</t>
    </rPh>
    <rPh sb="175" eb="177">
      <t>ジョウショウ</t>
    </rPh>
    <rPh sb="183" eb="186">
      <t>ホイクショ</t>
    </rPh>
    <rPh sb="186" eb="187">
      <t>トウ</t>
    </rPh>
    <rPh sb="187" eb="189">
      <t>ホウモン</t>
    </rPh>
    <rPh sb="189" eb="191">
      <t>シエン</t>
    </rPh>
    <rPh sb="196" eb="197">
      <t>ケン</t>
    </rPh>
    <rPh sb="198" eb="200">
      <t>ゼンネン</t>
    </rPh>
    <rPh sb="201" eb="202">
      <t>クラ</t>
    </rPh>
    <rPh sb="203" eb="205">
      <t>ゾウカ</t>
    </rPh>
    <rPh sb="211" eb="213">
      <t>リョウイク</t>
    </rPh>
    <rPh sb="213" eb="214">
      <t>トウ</t>
    </rPh>
    <rPh sb="214" eb="216">
      <t>シエン</t>
    </rPh>
    <rPh sb="216" eb="218">
      <t>ジギョウ</t>
    </rPh>
    <rPh sb="219" eb="221">
      <t>サクネン</t>
    </rPh>
    <rPh sb="221" eb="223">
      <t>ドウヨウ</t>
    </rPh>
    <rPh sb="223" eb="225">
      <t>ジッシ</t>
    </rPh>
    <rPh sb="226" eb="229">
      <t>ホイクショ</t>
    </rPh>
    <rPh sb="229" eb="230">
      <t>トウ</t>
    </rPh>
    <rPh sb="230" eb="232">
      <t>ホウモン</t>
    </rPh>
    <rPh sb="232" eb="234">
      <t>シエン</t>
    </rPh>
    <rPh sb="235" eb="237">
      <t>ドウヨウ</t>
    </rPh>
    <rPh sb="238" eb="240">
      <t>チイキ</t>
    </rPh>
    <rPh sb="240" eb="242">
      <t>シエン</t>
    </rPh>
    <rPh sb="243" eb="245">
      <t>ジッシ</t>
    </rPh>
    <phoneticPr fontId="1"/>
  </si>
  <si>
    <t>　児童発達支援管理責任者が中心となり、相談支援・保健センター・医療機関とも連携を図り、利用希望者に対して、施設見学や利用にあたっての諸手続きについて丁寧に説明させていただきました。入園にあたっても、契約書・重要事項説明書、川西さくら園のしおりを活用し具体的でわかりやすい説明に努めました。相談支援についても、支援の流れ等について、図解しながら丁寧に説明しました。</t>
    <rPh sb="1" eb="3">
      <t>ジドウ</t>
    </rPh>
    <rPh sb="3" eb="5">
      <t>ハッタツ</t>
    </rPh>
    <rPh sb="5" eb="7">
      <t>シエン</t>
    </rPh>
    <rPh sb="7" eb="9">
      <t>カンリ</t>
    </rPh>
    <rPh sb="9" eb="12">
      <t>セキニンシャ</t>
    </rPh>
    <rPh sb="13" eb="15">
      <t>チュウシン</t>
    </rPh>
    <rPh sb="19" eb="23">
      <t>ソウダンシエン</t>
    </rPh>
    <rPh sb="24" eb="26">
      <t>ホケン</t>
    </rPh>
    <rPh sb="31" eb="33">
      <t>イリョウ</t>
    </rPh>
    <rPh sb="33" eb="35">
      <t>キカン</t>
    </rPh>
    <rPh sb="37" eb="39">
      <t>レンケイ</t>
    </rPh>
    <rPh sb="40" eb="41">
      <t>ハカ</t>
    </rPh>
    <rPh sb="43" eb="45">
      <t>リヨウ</t>
    </rPh>
    <rPh sb="45" eb="48">
      <t>キボウシャ</t>
    </rPh>
    <rPh sb="49" eb="50">
      <t>タイ</t>
    </rPh>
    <rPh sb="53" eb="55">
      <t>シセツ</t>
    </rPh>
    <rPh sb="55" eb="57">
      <t>ケンガク</t>
    </rPh>
    <rPh sb="58" eb="60">
      <t>リヨウ</t>
    </rPh>
    <rPh sb="66" eb="69">
      <t>ショテツヅキ</t>
    </rPh>
    <rPh sb="74" eb="76">
      <t>テイネイ</t>
    </rPh>
    <rPh sb="77" eb="79">
      <t>セツメイ</t>
    </rPh>
    <rPh sb="90" eb="92">
      <t>ニュウエン</t>
    </rPh>
    <rPh sb="99" eb="102">
      <t>ケイヤクショ</t>
    </rPh>
    <rPh sb="103" eb="105">
      <t>ジュウヨウ</t>
    </rPh>
    <rPh sb="105" eb="107">
      <t>ジコウ</t>
    </rPh>
    <rPh sb="107" eb="110">
      <t>セツメイショ</t>
    </rPh>
    <rPh sb="111" eb="113">
      <t>カワニシ</t>
    </rPh>
    <rPh sb="116" eb="117">
      <t>エン</t>
    </rPh>
    <rPh sb="122" eb="124">
      <t>カツヨウ</t>
    </rPh>
    <rPh sb="125" eb="128">
      <t>グタイテキ</t>
    </rPh>
    <rPh sb="135" eb="137">
      <t>セツメイ</t>
    </rPh>
    <rPh sb="138" eb="139">
      <t>ツト</t>
    </rPh>
    <rPh sb="144" eb="148">
      <t>ソウダンシエン</t>
    </rPh>
    <rPh sb="154" eb="156">
      <t>シエン</t>
    </rPh>
    <rPh sb="157" eb="158">
      <t>ナガ</t>
    </rPh>
    <rPh sb="159" eb="160">
      <t>トウ</t>
    </rPh>
    <rPh sb="165" eb="167">
      <t>ズカイ</t>
    </rPh>
    <rPh sb="171" eb="173">
      <t>テイネイ</t>
    </rPh>
    <rPh sb="174" eb="176">
      <t>セツメイ</t>
    </rPh>
    <phoneticPr fontId="1"/>
  </si>
  <si>
    <t>　保健センター・医療機関との連携は、園の効果的なPRとなっています。また、川西市社会福祉協議会のホームページへの掲載や、パンフレットの配布、広報誌の活用、川西市の福祉ガイドブック等への掲載により周知徹底を図っています。</t>
    <rPh sb="1" eb="3">
      <t>ホケン</t>
    </rPh>
    <rPh sb="8" eb="10">
      <t>イリョウ</t>
    </rPh>
    <rPh sb="10" eb="12">
      <t>キカン</t>
    </rPh>
    <rPh sb="14" eb="16">
      <t>レンケイ</t>
    </rPh>
    <rPh sb="18" eb="19">
      <t>エン</t>
    </rPh>
    <rPh sb="20" eb="23">
      <t>コウカテキ</t>
    </rPh>
    <rPh sb="37" eb="40">
      <t>カワニシシ</t>
    </rPh>
    <rPh sb="40" eb="44">
      <t>シャカイフクシ</t>
    </rPh>
    <rPh sb="44" eb="47">
      <t>キョウギカイ</t>
    </rPh>
    <rPh sb="56" eb="58">
      <t>ケイサイ</t>
    </rPh>
    <rPh sb="67" eb="69">
      <t>ハイフ</t>
    </rPh>
    <rPh sb="70" eb="73">
      <t>コウホウシ</t>
    </rPh>
    <rPh sb="74" eb="76">
      <t>カツヨウ</t>
    </rPh>
    <rPh sb="77" eb="80">
      <t>カワニシシ</t>
    </rPh>
    <rPh sb="81" eb="83">
      <t>フクシ</t>
    </rPh>
    <rPh sb="89" eb="90">
      <t>トウ</t>
    </rPh>
    <rPh sb="92" eb="94">
      <t>ケイサイ</t>
    </rPh>
    <rPh sb="97" eb="99">
      <t>シュウチ</t>
    </rPh>
    <rPh sb="99" eb="101">
      <t>テッテイ</t>
    </rPh>
    <rPh sb="102" eb="103">
      <t>ハカ</t>
    </rPh>
    <phoneticPr fontId="1"/>
  </si>
  <si>
    <t>　相談支援において、相談支援専門員を１名増員されましたが、毎月新規に利用を開始される方がおられ、各相談支援専門員の担当者数が増加し、飽和状態となってきています。また、市内の児童発達支援・放課後等デイサービスも思うように利用していただくことができなくなってきました。</t>
    <rPh sb="1" eb="5">
      <t>ソウダンシエン</t>
    </rPh>
    <rPh sb="10" eb="14">
      <t>ソウダンシエン</t>
    </rPh>
    <rPh sb="14" eb="17">
      <t>センモンイン</t>
    </rPh>
    <rPh sb="19" eb="20">
      <t>メイ</t>
    </rPh>
    <rPh sb="20" eb="21">
      <t>フ</t>
    </rPh>
    <rPh sb="21" eb="22">
      <t>イン</t>
    </rPh>
    <rPh sb="29" eb="31">
      <t>マイツキ</t>
    </rPh>
    <rPh sb="31" eb="33">
      <t>シンキ</t>
    </rPh>
    <rPh sb="48" eb="49">
      <t>カク</t>
    </rPh>
    <rPh sb="49" eb="51">
      <t>ソウダン</t>
    </rPh>
    <rPh sb="51" eb="53">
      <t>シエン</t>
    </rPh>
    <rPh sb="53" eb="56">
      <t>センモンイン</t>
    </rPh>
    <rPh sb="57" eb="59">
      <t>タントウ</t>
    </rPh>
    <rPh sb="59" eb="60">
      <t>シャ</t>
    </rPh>
    <rPh sb="60" eb="61">
      <t>スウ</t>
    </rPh>
    <rPh sb="62" eb="64">
      <t>ゾウカ</t>
    </rPh>
    <rPh sb="66" eb="68">
      <t>ホウワ</t>
    </rPh>
    <rPh sb="68" eb="70">
      <t>ジョウタイ</t>
    </rPh>
    <rPh sb="83" eb="85">
      <t>シナイ</t>
    </rPh>
    <rPh sb="86" eb="88">
      <t>ジドウ</t>
    </rPh>
    <rPh sb="88" eb="90">
      <t>ハッタツ</t>
    </rPh>
    <rPh sb="90" eb="92">
      <t>シエン</t>
    </rPh>
    <rPh sb="93" eb="96">
      <t>ホウカゴ</t>
    </rPh>
    <rPh sb="96" eb="97">
      <t>トウ</t>
    </rPh>
    <rPh sb="104" eb="105">
      <t>オモ</t>
    </rPh>
    <rPh sb="109" eb="111">
      <t>リヨウ</t>
    </rPh>
    <phoneticPr fontId="1"/>
  </si>
  <si>
    <t>　委託相談支援事業所が１カ所、民間の指定特定相談支援事業所が２カ所新たに設置されました。今後児童の相談支援が可能な民間の１事業所と調整をしながら新規利用者にかかる計画を進めています。</t>
    <rPh sb="1" eb="3">
      <t>イタク</t>
    </rPh>
    <rPh sb="3" eb="7">
      <t>ソウダンシエン</t>
    </rPh>
    <rPh sb="7" eb="10">
      <t>ジギョウショ</t>
    </rPh>
    <rPh sb="13" eb="14">
      <t>ショ</t>
    </rPh>
    <rPh sb="15" eb="17">
      <t>ミンカン</t>
    </rPh>
    <rPh sb="18" eb="20">
      <t>シテイ</t>
    </rPh>
    <rPh sb="20" eb="22">
      <t>トクテイ</t>
    </rPh>
    <rPh sb="22" eb="26">
      <t>ソウダンシエン</t>
    </rPh>
    <rPh sb="26" eb="29">
      <t>ジギョウショ</t>
    </rPh>
    <rPh sb="32" eb="33">
      <t>ショ</t>
    </rPh>
    <rPh sb="33" eb="34">
      <t>アラ</t>
    </rPh>
    <rPh sb="36" eb="38">
      <t>セッチ</t>
    </rPh>
    <rPh sb="44" eb="46">
      <t>コンゴ</t>
    </rPh>
    <rPh sb="46" eb="48">
      <t>ジドウ</t>
    </rPh>
    <rPh sb="49" eb="51">
      <t>ソウダン</t>
    </rPh>
    <rPh sb="51" eb="53">
      <t>シエン</t>
    </rPh>
    <rPh sb="54" eb="56">
      <t>カノウ</t>
    </rPh>
    <rPh sb="57" eb="59">
      <t>ミンカン</t>
    </rPh>
    <rPh sb="61" eb="64">
      <t>ジギョウショ</t>
    </rPh>
    <rPh sb="65" eb="67">
      <t>チョウセイ</t>
    </rPh>
    <rPh sb="72" eb="74">
      <t>シンキ</t>
    </rPh>
    <rPh sb="74" eb="77">
      <t>リヨウシャ</t>
    </rPh>
    <rPh sb="81" eb="83">
      <t>ケイカク</t>
    </rPh>
    <rPh sb="84" eb="85">
      <t>スス</t>
    </rPh>
    <phoneticPr fontId="1"/>
  </si>
  <si>
    <t>　児童発達支援については、保育・リハビリ・医療の職員が連携を取りながらの園児への療育の実施、季節行事、クラス行事、給食バイキング、地域の同年齢児との保育所・幼稚園交流などの実施、家族支援としての個別面談・心理相談・発達相談・保護者研修会、療育参観日等を実施しました。相談支援では計画相談をはじめ、センター事業としての一般相談、困難事例への対応を行っています。保育所等訪問支援も、少しずつ周知が進み利用者数、訪問回数ともに増加しています。</t>
    <rPh sb="1" eb="3">
      <t>ジドウ</t>
    </rPh>
    <rPh sb="3" eb="5">
      <t>ハッタツ</t>
    </rPh>
    <rPh sb="5" eb="7">
      <t>シエン</t>
    </rPh>
    <rPh sb="13" eb="15">
      <t>ホイク</t>
    </rPh>
    <rPh sb="21" eb="23">
      <t>イリョウ</t>
    </rPh>
    <rPh sb="24" eb="26">
      <t>ショクイン</t>
    </rPh>
    <rPh sb="27" eb="29">
      <t>レンケイ</t>
    </rPh>
    <rPh sb="30" eb="31">
      <t>ト</t>
    </rPh>
    <rPh sb="36" eb="38">
      <t>エンジ</t>
    </rPh>
    <rPh sb="40" eb="42">
      <t>リョウイク</t>
    </rPh>
    <rPh sb="43" eb="45">
      <t>ジッシ</t>
    </rPh>
    <rPh sb="46" eb="48">
      <t>キセツ</t>
    </rPh>
    <rPh sb="48" eb="50">
      <t>ギョウジ</t>
    </rPh>
    <rPh sb="54" eb="56">
      <t>ギョウジ</t>
    </rPh>
    <rPh sb="57" eb="59">
      <t>キュウショク</t>
    </rPh>
    <rPh sb="65" eb="67">
      <t>チイキ</t>
    </rPh>
    <rPh sb="133" eb="137">
      <t>ソウダンシエン</t>
    </rPh>
    <rPh sb="139" eb="141">
      <t>ケイカク</t>
    </rPh>
    <rPh sb="141" eb="143">
      <t>ソウダン</t>
    </rPh>
    <rPh sb="152" eb="154">
      <t>ジギョウ</t>
    </rPh>
    <rPh sb="158" eb="160">
      <t>イッパン</t>
    </rPh>
    <rPh sb="160" eb="162">
      <t>ソウダン</t>
    </rPh>
    <rPh sb="163" eb="165">
      <t>コンナン</t>
    </rPh>
    <rPh sb="165" eb="167">
      <t>ジレイ</t>
    </rPh>
    <rPh sb="169" eb="171">
      <t>タイオウ</t>
    </rPh>
    <rPh sb="172" eb="173">
      <t>オコナ</t>
    </rPh>
    <rPh sb="179" eb="182">
      <t>ホイクショ</t>
    </rPh>
    <rPh sb="182" eb="183">
      <t>トウ</t>
    </rPh>
    <rPh sb="183" eb="185">
      <t>ホウモン</t>
    </rPh>
    <rPh sb="185" eb="187">
      <t>シエン</t>
    </rPh>
    <rPh sb="189" eb="190">
      <t>スコ</t>
    </rPh>
    <rPh sb="193" eb="195">
      <t>シュウチ</t>
    </rPh>
    <rPh sb="196" eb="197">
      <t>スス</t>
    </rPh>
    <rPh sb="198" eb="201">
      <t>リヨウシャ</t>
    </rPh>
    <rPh sb="201" eb="202">
      <t>スウ</t>
    </rPh>
    <phoneticPr fontId="1"/>
  </si>
  <si>
    <t>　児童発達支援においては、きょうだい児保育の実施や継続利用児の単独通園の実施などをおこない園児の療育日数増加につとめました。相談支援については、相談支援体制を充実させ、相談件数は前年比５，２９５件、実利用者数同９１４人の増加となり、それぞれ１３，２９５件、３，８１８人となりました。保育所等訪問支援も、周知を図ることで前年比４６件増加し、１１５件となりました。</t>
    <rPh sb="1" eb="3">
      <t>ジドウ</t>
    </rPh>
    <rPh sb="3" eb="5">
      <t>ハッタツ</t>
    </rPh>
    <rPh sb="5" eb="7">
      <t>シエン</t>
    </rPh>
    <rPh sb="18" eb="19">
      <t>ジ</t>
    </rPh>
    <rPh sb="19" eb="21">
      <t>ホイク</t>
    </rPh>
    <rPh sb="22" eb="24">
      <t>ジッシ</t>
    </rPh>
    <rPh sb="25" eb="27">
      <t>ケイゾク</t>
    </rPh>
    <rPh sb="62" eb="66">
      <t>ソウダンシエン</t>
    </rPh>
    <rPh sb="72" eb="76">
      <t>ソウダンシエン</t>
    </rPh>
    <rPh sb="76" eb="78">
      <t>タイセイ</t>
    </rPh>
    <rPh sb="79" eb="81">
      <t>ジュウジツ</t>
    </rPh>
    <rPh sb="84" eb="86">
      <t>ソウダン</t>
    </rPh>
    <rPh sb="86" eb="88">
      <t>ケンスウ</t>
    </rPh>
    <rPh sb="89" eb="92">
      <t>ゼンネンヒ</t>
    </rPh>
    <rPh sb="97" eb="98">
      <t>ケン</t>
    </rPh>
    <rPh sb="99" eb="100">
      <t>ジツ</t>
    </rPh>
    <rPh sb="100" eb="103">
      <t>リヨウシャ</t>
    </rPh>
    <rPh sb="103" eb="104">
      <t>スウ</t>
    </rPh>
    <rPh sb="104" eb="105">
      <t>ドウ</t>
    </rPh>
    <rPh sb="108" eb="109">
      <t>ニン</t>
    </rPh>
    <rPh sb="110" eb="112">
      <t>ゾウカ</t>
    </rPh>
    <rPh sb="126" eb="127">
      <t>ケン</t>
    </rPh>
    <rPh sb="133" eb="134">
      <t>ニン</t>
    </rPh>
    <rPh sb="141" eb="144">
      <t>ホイクショ</t>
    </rPh>
    <rPh sb="144" eb="145">
      <t>トウ</t>
    </rPh>
    <rPh sb="145" eb="147">
      <t>ホウモン</t>
    </rPh>
    <rPh sb="147" eb="149">
      <t>シエン</t>
    </rPh>
    <rPh sb="151" eb="153">
      <t>シュウチ</t>
    </rPh>
    <rPh sb="154" eb="155">
      <t>ハカ</t>
    </rPh>
    <rPh sb="159" eb="162">
      <t>ゼンネンヒ</t>
    </rPh>
    <rPh sb="164" eb="165">
      <t>ケン</t>
    </rPh>
    <rPh sb="165" eb="167">
      <t>ゾウカ</t>
    </rPh>
    <rPh sb="172" eb="173">
      <t>ケン</t>
    </rPh>
    <phoneticPr fontId="1"/>
  </si>
  <si>
    <t>　児童発達支援は感染症等の流行により出席率が大きく左右されることもあるため、登録人数を増やすことも考えられますが、児童数を基準に定められた居室スペースに保護者同伴通園を行っているため居室が狭く困難な状況です。</t>
    <rPh sb="1" eb="3">
      <t>ジドウ</t>
    </rPh>
    <rPh sb="3" eb="5">
      <t>ハッタツ</t>
    </rPh>
    <rPh sb="5" eb="7">
      <t>シエン</t>
    </rPh>
    <rPh sb="8" eb="11">
      <t>カンセンショウ</t>
    </rPh>
    <rPh sb="11" eb="12">
      <t>トウ</t>
    </rPh>
    <rPh sb="13" eb="15">
      <t>リュウコウ</t>
    </rPh>
    <rPh sb="18" eb="21">
      <t>シュッセキリツ</t>
    </rPh>
    <rPh sb="22" eb="23">
      <t>オオ</t>
    </rPh>
    <rPh sb="25" eb="27">
      <t>サユウ</t>
    </rPh>
    <rPh sb="38" eb="40">
      <t>トウロク</t>
    </rPh>
    <rPh sb="40" eb="42">
      <t>ニンズウ</t>
    </rPh>
    <rPh sb="43" eb="44">
      <t>フ</t>
    </rPh>
    <rPh sb="49" eb="50">
      <t>カンガ</t>
    </rPh>
    <rPh sb="57" eb="59">
      <t>ジドウ</t>
    </rPh>
    <rPh sb="59" eb="60">
      <t>スウ</t>
    </rPh>
    <rPh sb="61" eb="63">
      <t>キジュン</t>
    </rPh>
    <rPh sb="64" eb="65">
      <t>サダ</t>
    </rPh>
    <rPh sb="69" eb="71">
      <t>キョシツ</t>
    </rPh>
    <rPh sb="76" eb="79">
      <t>ホゴシャ</t>
    </rPh>
    <rPh sb="79" eb="81">
      <t>ドウハン</t>
    </rPh>
    <rPh sb="81" eb="83">
      <t>ツウエン</t>
    </rPh>
    <rPh sb="84" eb="85">
      <t>オコナ</t>
    </rPh>
    <rPh sb="91" eb="93">
      <t>キョシツ</t>
    </rPh>
    <rPh sb="94" eb="95">
      <t>セマ</t>
    </rPh>
    <rPh sb="96" eb="98">
      <t>コンナン</t>
    </rPh>
    <rPh sb="99" eb="101">
      <t>ジョウキョウ</t>
    </rPh>
    <phoneticPr fontId="1"/>
  </si>
  <si>
    <t>　登録人数を上げていことには限界があるため、園の機能を地域に還元できるよう訪問での支援をおこなったり、赤ちゃん体操の実施など新規事業に取り組むことなど検討します。</t>
    <rPh sb="1" eb="3">
      <t>トウロク</t>
    </rPh>
    <rPh sb="3" eb="5">
      <t>ニンズウ</t>
    </rPh>
    <rPh sb="6" eb="7">
      <t>ア</t>
    </rPh>
    <rPh sb="14" eb="16">
      <t>ゲンカイ</t>
    </rPh>
    <rPh sb="22" eb="23">
      <t>エン</t>
    </rPh>
    <rPh sb="24" eb="26">
      <t>キノウ</t>
    </rPh>
    <rPh sb="27" eb="29">
      <t>チイキ</t>
    </rPh>
    <rPh sb="30" eb="32">
      <t>カンゲン</t>
    </rPh>
    <rPh sb="37" eb="39">
      <t>ホウモン</t>
    </rPh>
    <rPh sb="41" eb="43">
      <t>シエン</t>
    </rPh>
    <rPh sb="51" eb="52">
      <t>アカ</t>
    </rPh>
    <rPh sb="55" eb="57">
      <t>タイソウ</t>
    </rPh>
    <rPh sb="58" eb="60">
      <t>ジッシ</t>
    </rPh>
    <rPh sb="62" eb="64">
      <t>シンキ</t>
    </rPh>
    <rPh sb="64" eb="66">
      <t>ジギョウ</t>
    </rPh>
    <rPh sb="67" eb="68">
      <t>ト</t>
    </rPh>
    <rPh sb="69" eb="70">
      <t>ク</t>
    </rPh>
    <rPh sb="75" eb="77">
      <t>ケントウ</t>
    </rPh>
    <phoneticPr fontId="1"/>
  </si>
  <si>
    <t>　１２月に利用者アンケートを実施しました。調査項目も見直し、本年度も、無記名とし、忌憚のないご意見がいただけるよう配慮しました。</t>
    <rPh sb="3" eb="4">
      <t>ガツ</t>
    </rPh>
    <rPh sb="5" eb="8">
      <t>リヨウシャ</t>
    </rPh>
    <rPh sb="14" eb="16">
      <t>ジッシ</t>
    </rPh>
    <rPh sb="21" eb="23">
      <t>チョウサ</t>
    </rPh>
    <rPh sb="23" eb="25">
      <t>コウモク</t>
    </rPh>
    <rPh sb="26" eb="28">
      <t>ミナオ</t>
    </rPh>
    <rPh sb="30" eb="33">
      <t>ホンネンド</t>
    </rPh>
    <rPh sb="35" eb="38">
      <t>ムキメイ</t>
    </rPh>
    <rPh sb="41" eb="43">
      <t>キタン</t>
    </rPh>
    <rPh sb="47" eb="49">
      <t>イケン</t>
    </rPh>
    <rPh sb="57" eb="59">
      <t>ハイリョ</t>
    </rPh>
    <phoneticPr fontId="1"/>
  </si>
  <si>
    <t>　アンケート結果を集計し、利用者の満足度を把握すると共に、項目ごとに課題を分類し、改善が図れる内容については、改善を実施しました。</t>
    <rPh sb="6" eb="8">
      <t>ケッカ</t>
    </rPh>
    <rPh sb="9" eb="11">
      <t>シュウケイ</t>
    </rPh>
    <rPh sb="13" eb="16">
      <t>リヨウシャ</t>
    </rPh>
    <rPh sb="17" eb="20">
      <t>マンゾクド</t>
    </rPh>
    <rPh sb="21" eb="23">
      <t>ハアク</t>
    </rPh>
    <rPh sb="26" eb="27">
      <t>トモ</t>
    </rPh>
    <rPh sb="29" eb="31">
      <t>コウモク</t>
    </rPh>
    <rPh sb="34" eb="36">
      <t>カダイ</t>
    </rPh>
    <rPh sb="37" eb="39">
      <t>ブンルイ</t>
    </rPh>
    <rPh sb="41" eb="43">
      <t>カイゼン</t>
    </rPh>
    <rPh sb="44" eb="45">
      <t>ハカ</t>
    </rPh>
    <rPh sb="47" eb="49">
      <t>ナイヨウ</t>
    </rPh>
    <rPh sb="55" eb="57">
      <t>カイゼン</t>
    </rPh>
    <rPh sb="58" eb="60">
      <t>ジッシ</t>
    </rPh>
    <phoneticPr fontId="1"/>
  </si>
  <si>
    <t>　平成２９年度についても苦情というよりもご要望という内容でのご意見をいただきました。ご意見には迅速丁寧な対応を心がけ対応しました。</t>
    <rPh sb="1" eb="3">
      <t>ヘイセイ</t>
    </rPh>
    <rPh sb="5" eb="7">
      <t>ネンド</t>
    </rPh>
    <rPh sb="12" eb="14">
      <t>クジョウ</t>
    </rPh>
    <rPh sb="21" eb="23">
      <t>ヨウボウ</t>
    </rPh>
    <rPh sb="26" eb="28">
      <t>ナイヨウ</t>
    </rPh>
    <rPh sb="31" eb="33">
      <t>イケン</t>
    </rPh>
    <rPh sb="43" eb="45">
      <t>イケン</t>
    </rPh>
    <rPh sb="47" eb="49">
      <t>ジンソク</t>
    </rPh>
    <rPh sb="49" eb="51">
      <t>テイネイ</t>
    </rPh>
    <rPh sb="52" eb="54">
      <t>タイオウ</t>
    </rPh>
    <rPh sb="55" eb="56">
      <t>ココロ</t>
    </rPh>
    <rPh sb="58" eb="60">
      <t>タイオウ</t>
    </rPh>
    <phoneticPr fontId="1"/>
  </si>
  <si>
    <t>　苦情受付窓口職員・苦情受付責任者を定め、重要事項説明書等で利用者に周知を図るとともに、保護者控え室に意見箱を設置し利用者の意見を集めるよう努めました。</t>
    <rPh sb="1" eb="3">
      <t>クジョウ</t>
    </rPh>
    <rPh sb="3" eb="5">
      <t>ウケツケ</t>
    </rPh>
    <rPh sb="5" eb="7">
      <t>マドグチ</t>
    </rPh>
    <rPh sb="7" eb="9">
      <t>ショクイン</t>
    </rPh>
    <rPh sb="10" eb="12">
      <t>クジョウ</t>
    </rPh>
    <rPh sb="12" eb="14">
      <t>ウケツケ</t>
    </rPh>
    <rPh sb="14" eb="17">
      <t>セキニンシャ</t>
    </rPh>
    <rPh sb="18" eb="19">
      <t>サダ</t>
    </rPh>
    <rPh sb="21" eb="23">
      <t>ジュウヨウ</t>
    </rPh>
    <rPh sb="23" eb="25">
      <t>ジコウ</t>
    </rPh>
    <rPh sb="25" eb="28">
      <t>セツメイショ</t>
    </rPh>
    <rPh sb="28" eb="29">
      <t>トウ</t>
    </rPh>
    <rPh sb="30" eb="33">
      <t>リヨウシャ</t>
    </rPh>
    <rPh sb="34" eb="36">
      <t>シュウチ</t>
    </rPh>
    <rPh sb="37" eb="38">
      <t>ハカ</t>
    </rPh>
    <rPh sb="44" eb="47">
      <t>ホゴシャ</t>
    </rPh>
    <rPh sb="47" eb="48">
      <t>ヒカ</t>
    </rPh>
    <rPh sb="49" eb="50">
      <t>シツ</t>
    </rPh>
    <rPh sb="51" eb="54">
      <t>イケンバコ</t>
    </rPh>
    <rPh sb="55" eb="57">
      <t>セッチ</t>
    </rPh>
    <rPh sb="58" eb="61">
      <t>リヨウシャ</t>
    </rPh>
    <rPh sb="62" eb="64">
      <t>イケン</t>
    </rPh>
    <rPh sb="65" eb="66">
      <t>アツ</t>
    </rPh>
    <rPh sb="70" eb="71">
      <t>ツト</t>
    </rPh>
    <phoneticPr fontId="1"/>
  </si>
  <si>
    <t>　保護者のレスパイト（休息）を進めるため、延長保育の実施日数を増やしました。また、春休み、夏休み、冬休みについては、きょうだい児保育を実施し、園児の療育を保障しました。</t>
    <rPh sb="1" eb="4">
      <t>ホゴシャ</t>
    </rPh>
    <rPh sb="11" eb="13">
      <t>キュウソク</t>
    </rPh>
    <rPh sb="15" eb="16">
      <t>スス</t>
    </rPh>
    <rPh sb="21" eb="23">
      <t>エンチョウ</t>
    </rPh>
    <rPh sb="23" eb="25">
      <t>ホイク</t>
    </rPh>
    <rPh sb="26" eb="28">
      <t>ジッシ</t>
    </rPh>
    <rPh sb="28" eb="30">
      <t>ニッスウ</t>
    </rPh>
    <rPh sb="31" eb="32">
      <t>フ</t>
    </rPh>
    <rPh sb="41" eb="43">
      <t>ハルヤス</t>
    </rPh>
    <rPh sb="45" eb="47">
      <t>ナツヤス</t>
    </rPh>
    <rPh sb="49" eb="51">
      <t>フユヤス</t>
    </rPh>
    <rPh sb="63" eb="64">
      <t>ジ</t>
    </rPh>
    <rPh sb="64" eb="66">
      <t>ホイク</t>
    </rPh>
    <rPh sb="67" eb="69">
      <t>ジッシ</t>
    </rPh>
    <rPh sb="71" eb="72">
      <t>エン</t>
    </rPh>
    <rPh sb="72" eb="73">
      <t>ジ</t>
    </rPh>
    <rPh sb="74" eb="76">
      <t>リョウイク</t>
    </rPh>
    <rPh sb="77" eb="79">
      <t>ホショウ</t>
    </rPh>
    <phoneticPr fontId="1"/>
  </si>
  <si>
    <t>　保育士・児童指導員、看護職員、作業療法士等の欠員に伴い、ご利用者に十分な支援等が行えないことから、職員の定着を図る必要があります。</t>
    <rPh sb="1" eb="4">
      <t>ホイクシ</t>
    </rPh>
    <rPh sb="5" eb="7">
      <t>ジドウ</t>
    </rPh>
    <rPh sb="7" eb="10">
      <t>シドウイン</t>
    </rPh>
    <rPh sb="11" eb="13">
      <t>カンゴ</t>
    </rPh>
    <rPh sb="13" eb="15">
      <t>ショクイン</t>
    </rPh>
    <rPh sb="16" eb="18">
      <t>サギョウ</t>
    </rPh>
    <rPh sb="18" eb="21">
      <t>リョウホウシ</t>
    </rPh>
    <rPh sb="21" eb="22">
      <t>トウ</t>
    </rPh>
    <rPh sb="23" eb="25">
      <t>ケツイン</t>
    </rPh>
    <rPh sb="26" eb="27">
      <t>トモナ</t>
    </rPh>
    <rPh sb="30" eb="33">
      <t>リヨウシャ</t>
    </rPh>
    <rPh sb="34" eb="36">
      <t>ジュウブン</t>
    </rPh>
    <rPh sb="37" eb="39">
      <t>シエン</t>
    </rPh>
    <rPh sb="39" eb="40">
      <t>トウ</t>
    </rPh>
    <rPh sb="41" eb="42">
      <t>オコナ</t>
    </rPh>
    <rPh sb="50" eb="52">
      <t>ショクイン</t>
    </rPh>
    <rPh sb="53" eb="55">
      <t>テイチャク</t>
    </rPh>
    <rPh sb="56" eb="57">
      <t>ハカ</t>
    </rPh>
    <rPh sb="58" eb="60">
      <t>ヒツヨウ</t>
    </rPh>
    <phoneticPr fontId="1"/>
  </si>
  <si>
    <t>　外部研修のみではなく、園内研修（OJT)も実施し職員のスキルアップを図ると共に、職員間のコミュニケーションの機会を増やし、仕事を進める上での不安感を軽減していきます。</t>
    <rPh sb="1" eb="3">
      <t>ガイブ</t>
    </rPh>
    <rPh sb="3" eb="5">
      <t>ケンシュウ</t>
    </rPh>
    <rPh sb="12" eb="14">
      <t>エンナイ</t>
    </rPh>
    <rPh sb="14" eb="16">
      <t>ケンシュウ</t>
    </rPh>
    <rPh sb="22" eb="24">
      <t>ジッシ</t>
    </rPh>
    <rPh sb="25" eb="27">
      <t>ショクイン</t>
    </rPh>
    <rPh sb="35" eb="36">
      <t>ハカ</t>
    </rPh>
    <rPh sb="38" eb="39">
      <t>トモ</t>
    </rPh>
    <rPh sb="41" eb="44">
      <t>ショクインカン</t>
    </rPh>
    <rPh sb="55" eb="57">
      <t>キカイ</t>
    </rPh>
    <rPh sb="58" eb="59">
      <t>フ</t>
    </rPh>
    <rPh sb="62" eb="64">
      <t>シゴト</t>
    </rPh>
    <rPh sb="65" eb="66">
      <t>スス</t>
    </rPh>
    <rPh sb="68" eb="69">
      <t>ウエ</t>
    </rPh>
    <rPh sb="71" eb="73">
      <t>フアン</t>
    </rPh>
    <rPh sb="73" eb="74">
      <t>カン</t>
    </rPh>
    <rPh sb="75" eb="77">
      <t>ケイゲン</t>
    </rPh>
    <phoneticPr fontId="1"/>
  </si>
  <si>
    <t>　警備会社の見直しを実施し、業務委託費の圧縮を実現しました。また、照明や空調を利用しない場合には、職員がこまめにスイッチを切るなど節電に努めました。しかし、台風による建物の損傷や設備の経年劣化による損傷により修繕費が増加しています。</t>
    <rPh sb="1" eb="3">
      <t>ケイビ</t>
    </rPh>
    <rPh sb="3" eb="5">
      <t>ガイシャ</t>
    </rPh>
    <rPh sb="6" eb="8">
      <t>ミナオ</t>
    </rPh>
    <rPh sb="10" eb="12">
      <t>ジッシ</t>
    </rPh>
    <rPh sb="14" eb="16">
      <t>ギョウム</t>
    </rPh>
    <rPh sb="16" eb="19">
      <t>イタクヒ</t>
    </rPh>
    <rPh sb="20" eb="22">
      <t>アッシュク</t>
    </rPh>
    <rPh sb="23" eb="25">
      <t>ジツゲン</t>
    </rPh>
    <rPh sb="33" eb="35">
      <t>ショウメイ</t>
    </rPh>
    <rPh sb="36" eb="38">
      <t>クウチョウ</t>
    </rPh>
    <rPh sb="39" eb="41">
      <t>リヨウ</t>
    </rPh>
    <rPh sb="44" eb="46">
      <t>バアイ</t>
    </rPh>
    <rPh sb="49" eb="51">
      <t>ショクイン</t>
    </rPh>
    <rPh sb="61" eb="62">
      <t>キ</t>
    </rPh>
    <rPh sb="65" eb="67">
      <t>セツデン</t>
    </rPh>
    <rPh sb="68" eb="69">
      <t>ツト</t>
    </rPh>
    <rPh sb="78" eb="80">
      <t>タイフウ</t>
    </rPh>
    <rPh sb="83" eb="85">
      <t>タテモノ</t>
    </rPh>
    <rPh sb="86" eb="88">
      <t>ソンショウ</t>
    </rPh>
    <rPh sb="89" eb="91">
      <t>セツビ</t>
    </rPh>
    <rPh sb="92" eb="94">
      <t>ケイネン</t>
    </rPh>
    <rPh sb="94" eb="96">
      <t>レッカ</t>
    </rPh>
    <rPh sb="99" eb="101">
      <t>ソンショウ</t>
    </rPh>
    <rPh sb="104" eb="107">
      <t>シュウゼンヒ</t>
    </rPh>
    <rPh sb="108" eb="110">
      <t>ゾウカ</t>
    </rPh>
    <phoneticPr fontId="1"/>
  </si>
  <si>
    <t>　業務委託や物品購入にあたっては、必ず複数業者から相見積もりを取りより安価な業者を選び、経費節減に努めました。</t>
    <rPh sb="1" eb="3">
      <t>ギョウム</t>
    </rPh>
    <rPh sb="3" eb="5">
      <t>イタク</t>
    </rPh>
    <rPh sb="6" eb="8">
      <t>ブッピン</t>
    </rPh>
    <rPh sb="8" eb="10">
      <t>コウニュウ</t>
    </rPh>
    <rPh sb="17" eb="18">
      <t>カナラ</t>
    </rPh>
    <rPh sb="19" eb="21">
      <t>フクスウ</t>
    </rPh>
    <rPh sb="21" eb="23">
      <t>ギョウシャ</t>
    </rPh>
    <rPh sb="25" eb="28">
      <t>アイミツ</t>
    </rPh>
    <rPh sb="31" eb="32">
      <t>ト</t>
    </rPh>
    <rPh sb="35" eb="37">
      <t>アンカ</t>
    </rPh>
    <rPh sb="38" eb="40">
      <t>ギョウシャ</t>
    </rPh>
    <rPh sb="41" eb="42">
      <t>エラ</t>
    </rPh>
    <rPh sb="44" eb="46">
      <t>ケイヒ</t>
    </rPh>
    <rPh sb="46" eb="48">
      <t>セツゲン</t>
    </rPh>
    <rPh sb="49" eb="50">
      <t>ツト</t>
    </rPh>
    <phoneticPr fontId="1"/>
  </si>
  <si>
    <t>　経年劣化に伴う改修箇所が年々増加し、修繕費が膨らんでいます。</t>
    <rPh sb="1" eb="3">
      <t>ケイネン</t>
    </rPh>
    <rPh sb="3" eb="5">
      <t>レッカ</t>
    </rPh>
    <rPh sb="6" eb="7">
      <t>トモナ</t>
    </rPh>
    <rPh sb="8" eb="10">
      <t>カイシュウ</t>
    </rPh>
    <rPh sb="10" eb="12">
      <t>カショ</t>
    </rPh>
    <rPh sb="13" eb="15">
      <t>ネンネン</t>
    </rPh>
    <rPh sb="15" eb="17">
      <t>ゾウカ</t>
    </rPh>
    <rPh sb="19" eb="22">
      <t>シュウゼンヒ</t>
    </rPh>
    <rPh sb="23" eb="24">
      <t>フク</t>
    </rPh>
    <phoneticPr fontId="1"/>
  </si>
  <si>
    <t>　優先順位を決め、計画的に改修を進めていきます。</t>
    <rPh sb="1" eb="3">
      <t>ユウセン</t>
    </rPh>
    <rPh sb="3" eb="5">
      <t>ジュンイ</t>
    </rPh>
    <rPh sb="6" eb="7">
      <t>キ</t>
    </rPh>
    <rPh sb="9" eb="12">
      <t>ケイカクテキ</t>
    </rPh>
    <rPh sb="13" eb="15">
      <t>カイシュウ</t>
    </rPh>
    <rPh sb="16" eb="17">
      <t>スス</t>
    </rPh>
    <phoneticPr fontId="1"/>
  </si>
  <si>
    <t>　児童発達支援では、前年度と同様、登録者数を定員よりも多く（最終５５名）設定しました。週１回の入園前療育（ひよこクラス）も前年度同様実施しています。（最終１１名）　　また、きょうだい児保育の実施日数、延長保育・レスパイト・単独通園も拡大し園児の出席率の向上に努めました。相談支援では、相談支援専門員を１名増員し、新規利用者も積極的に受け入れました。保育所等訪問支援は、実績を積み上げ訪問回数を増やすことができました。</t>
    <rPh sb="1" eb="3">
      <t>ジドウ</t>
    </rPh>
    <rPh sb="3" eb="5">
      <t>ハッタツ</t>
    </rPh>
    <rPh sb="5" eb="7">
      <t>シエン</t>
    </rPh>
    <rPh sb="10" eb="13">
      <t>ゼンネンド</t>
    </rPh>
    <rPh sb="14" eb="16">
      <t>ドウヨウ</t>
    </rPh>
    <rPh sb="17" eb="20">
      <t>トウロクシャ</t>
    </rPh>
    <rPh sb="20" eb="21">
      <t>スウ</t>
    </rPh>
    <rPh sb="22" eb="24">
      <t>テイイン</t>
    </rPh>
    <rPh sb="27" eb="28">
      <t>オオ</t>
    </rPh>
    <rPh sb="30" eb="32">
      <t>サイシュウ</t>
    </rPh>
    <rPh sb="34" eb="35">
      <t>メイ</t>
    </rPh>
    <rPh sb="36" eb="38">
      <t>セッテイ</t>
    </rPh>
    <rPh sb="43" eb="44">
      <t>シュウ</t>
    </rPh>
    <rPh sb="45" eb="46">
      <t>カイ</t>
    </rPh>
    <rPh sb="47" eb="49">
      <t>ニュウエン</t>
    </rPh>
    <rPh sb="49" eb="50">
      <t>ゼン</t>
    </rPh>
    <rPh sb="50" eb="52">
      <t>リョウイク</t>
    </rPh>
    <rPh sb="66" eb="68">
      <t>ジッシ</t>
    </rPh>
    <rPh sb="75" eb="77">
      <t>サイシュウ</t>
    </rPh>
    <rPh sb="79" eb="80">
      <t>メイ</t>
    </rPh>
    <rPh sb="91" eb="92">
      <t>ジ</t>
    </rPh>
    <rPh sb="92" eb="94">
      <t>ホイク</t>
    </rPh>
    <rPh sb="95" eb="97">
      <t>ジッシ</t>
    </rPh>
    <rPh sb="97" eb="99">
      <t>ニッスウ</t>
    </rPh>
    <rPh sb="100" eb="102">
      <t>エンチョウ</t>
    </rPh>
    <rPh sb="102" eb="104">
      <t>ホイク</t>
    </rPh>
    <rPh sb="111" eb="113">
      <t>タンドク</t>
    </rPh>
    <rPh sb="113" eb="115">
      <t>ツウエン</t>
    </rPh>
    <rPh sb="116" eb="118">
      <t>カクダイ</t>
    </rPh>
    <rPh sb="119" eb="121">
      <t>エンジ</t>
    </rPh>
    <rPh sb="122" eb="125">
      <t>シュッセキリツ</t>
    </rPh>
    <rPh sb="126" eb="128">
      <t>コウジョウ</t>
    </rPh>
    <rPh sb="129" eb="130">
      <t>ツト</t>
    </rPh>
    <rPh sb="135" eb="139">
      <t>ソウダンシエン</t>
    </rPh>
    <rPh sb="142" eb="146">
      <t>ソウダンシエン</t>
    </rPh>
    <rPh sb="146" eb="149">
      <t>センモンイン</t>
    </rPh>
    <rPh sb="151" eb="152">
      <t>メイ</t>
    </rPh>
    <rPh sb="152" eb="154">
      <t>ゾウイン</t>
    </rPh>
    <rPh sb="156" eb="158">
      <t>シンキ</t>
    </rPh>
    <rPh sb="158" eb="161">
      <t>リヨウシャ</t>
    </rPh>
    <rPh sb="162" eb="165">
      <t>セッキョクテキ</t>
    </rPh>
    <rPh sb="166" eb="167">
      <t>ウ</t>
    </rPh>
    <rPh sb="168" eb="169">
      <t>イ</t>
    </rPh>
    <rPh sb="174" eb="177">
      <t>ホイクショ</t>
    </rPh>
    <rPh sb="177" eb="178">
      <t>トウ</t>
    </rPh>
    <rPh sb="178" eb="180">
      <t>ホウモン</t>
    </rPh>
    <rPh sb="180" eb="182">
      <t>シエン</t>
    </rPh>
    <rPh sb="184" eb="186">
      <t>ジッセキ</t>
    </rPh>
    <rPh sb="187" eb="188">
      <t>ツ</t>
    </rPh>
    <rPh sb="189" eb="190">
      <t>ア</t>
    </rPh>
    <rPh sb="191" eb="193">
      <t>ホウモン</t>
    </rPh>
    <rPh sb="193" eb="195">
      <t>カイスウ</t>
    </rPh>
    <phoneticPr fontId="1"/>
  </si>
  <si>
    <t>　きょうだい児保育では、２３日間で１３７名のきょうだい児を受け入れ、のべ８３人の園児の療育を確保しました。相談支援では、計画相談前年比５２２件の増加、保育所等訪問支援では、同４６件の増加となっています。</t>
    <rPh sb="6" eb="7">
      <t>ジ</t>
    </rPh>
    <rPh sb="7" eb="9">
      <t>ホイク</t>
    </rPh>
    <rPh sb="14" eb="16">
      <t>ニチカン</t>
    </rPh>
    <rPh sb="20" eb="21">
      <t>メイ</t>
    </rPh>
    <rPh sb="27" eb="28">
      <t>ジ</t>
    </rPh>
    <rPh sb="29" eb="30">
      <t>ウ</t>
    </rPh>
    <rPh sb="31" eb="32">
      <t>イ</t>
    </rPh>
    <rPh sb="38" eb="39">
      <t>ニン</t>
    </rPh>
    <rPh sb="40" eb="42">
      <t>エンジ</t>
    </rPh>
    <rPh sb="43" eb="45">
      <t>リョウイク</t>
    </rPh>
    <rPh sb="46" eb="48">
      <t>カクホ</t>
    </rPh>
    <rPh sb="53" eb="57">
      <t>ソウダンシエン</t>
    </rPh>
    <rPh sb="60" eb="62">
      <t>ケイカク</t>
    </rPh>
    <rPh sb="62" eb="64">
      <t>ソウダン</t>
    </rPh>
    <rPh sb="64" eb="67">
      <t>ゼンネンヒ</t>
    </rPh>
    <rPh sb="70" eb="71">
      <t>ケン</t>
    </rPh>
    <rPh sb="72" eb="74">
      <t>ゾウカ</t>
    </rPh>
    <rPh sb="75" eb="78">
      <t>ホイクショ</t>
    </rPh>
    <rPh sb="78" eb="79">
      <t>トウ</t>
    </rPh>
    <rPh sb="79" eb="81">
      <t>ホウモン</t>
    </rPh>
    <rPh sb="81" eb="83">
      <t>シエン</t>
    </rPh>
    <rPh sb="86" eb="87">
      <t>ドウ</t>
    </rPh>
    <rPh sb="89" eb="90">
      <t>ケン</t>
    </rPh>
    <rPh sb="91" eb="93">
      <t>ゾウカ</t>
    </rPh>
    <phoneticPr fontId="1"/>
  </si>
  <si>
    <t>　定員以上の登録数を確保するにも、居室の広さの問題もあり限界があります。</t>
    <rPh sb="1" eb="3">
      <t>テイイン</t>
    </rPh>
    <rPh sb="3" eb="5">
      <t>イジョウ</t>
    </rPh>
    <rPh sb="6" eb="9">
      <t>トウロクスウ</t>
    </rPh>
    <rPh sb="10" eb="12">
      <t>カクホ</t>
    </rPh>
    <rPh sb="17" eb="19">
      <t>キョシツ</t>
    </rPh>
    <rPh sb="20" eb="21">
      <t>ヒロ</t>
    </rPh>
    <rPh sb="23" eb="25">
      <t>モンダイ</t>
    </rPh>
    <rPh sb="28" eb="30">
      <t>ゲンカイ</t>
    </rPh>
    <phoneticPr fontId="1"/>
  </si>
  <si>
    <t>　センターの業務である施設機能の地域への還元を実現するため、保育所等訪問支援や赤ちゃん体操の実施など、通園が利用できない方に向けての支援にも力を入れます。</t>
    <rPh sb="6" eb="8">
      <t>ギョウム</t>
    </rPh>
    <rPh sb="11" eb="13">
      <t>シセツ</t>
    </rPh>
    <rPh sb="13" eb="15">
      <t>キノウ</t>
    </rPh>
    <rPh sb="16" eb="18">
      <t>チイキ</t>
    </rPh>
    <rPh sb="20" eb="22">
      <t>カンゲン</t>
    </rPh>
    <rPh sb="23" eb="25">
      <t>ジツゲン</t>
    </rPh>
    <rPh sb="30" eb="33">
      <t>ホイクショ</t>
    </rPh>
    <rPh sb="33" eb="34">
      <t>トウ</t>
    </rPh>
    <rPh sb="34" eb="36">
      <t>ホウモン</t>
    </rPh>
    <rPh sb="36" eb="38">
      <t>シエン</t>
    </rPh>
    <rPh sb="39" eb="40">
      <t>アカ</t>
    </rPh>
    <rPh sb="43" eb="45">
      <t>タイソウ</t>
    </rPh>
    <rPh sb="46" eb="48">
      <t>ジッシ</t>
    </rPh>
    <rPh sb="51" eb="53">
      <t>ツウエン</t>
    </rPh>
    <rPh sb="54" eb="56">
      <t>リヨウ</t>
    </rPh>
    <rPh sb="60" eb="61">
      <t>カタ</t>
    </rPh>
    <rPh sb="62" eb="63">
      <t>ム</t>
    </rPh>
    <rPh sb="66" eb="68">
      <t>シエン</t>
    </rPh>
    <rPh sb="70" eb="71">
      <t>チカラ</t>
    </rPh>
    <rPh sb="72" eb="73">
      <t>イ</t>
    </rPh>
    <phoneticPr fontId="1"/>
  </si>
  <si>
    <t>　児童発達支援での収益が前年に比べ下がったものの相談支援・保育所等訪問支援での収益が向上したため、収支のバランスが取れました。</t>
    <rPh sb="1" eb="3">
      <t>ジドウ</t>
    </rPh>
    <rPh sb="3" eb="5">
      <t>ハッタツ</t>
    </rPh>
    <rPh sb="5" eb="7">
      <t>シエン</t>
    </rPh>
    <rPh sb="9" eb="11">
      <t>シュウエキ</t>
    </rPh>
    <rPh sb="12" eb="14">
      <t>ゼンネン</t>
    </rPh>
    <rPh sb="15" eb="16">
      <t>クラ</t>
    </rPh>
    <rPh sb="17" eb="18">
      <t>サ</t>
    </rPh>
    <rPh sb="24" eb="28">
      <t>ソウダンシエン</t>
    </rPh>
    <rPh sb="29" eb="32">
      <t>ホイクショ</t>
    </rPh>
    <rPh sb="32" eb="33">
      <t>トウ</t>
    </rPh>
    <rPh sb="33" eb="35">
      <t>ホウモン</t>
    </rPh>
    <rPh sb="35" eb="37">
      <t>シエン</t>
    </rPh>
    <rPh sb="39" eb="41">
      <t>シュウエキ</t>
    </rPh>
    <rPh sb="42" eb="44">
      <t>コウジョウ</t>
    </rPh>
    <rPh sb="49" eb="51">
      <t>シュウシ</t>
    </rPh>
    <rPh sb="57" eb="58">
      <t>ト</t>
    </rPh>
    <phoneticPr fontId="1"/>
  </si>
  <si>
    <t>　備品・器具什器等物品の購入にあたっては、費用対効果を考えた上での購入を心がけました。</t>
    <rPh sb="1" eb="3">
      <t>ビヒン</t>
    </rPh>
    <rPh sb="4" eb="6">
      <t>キグ</t>
    </rPh>
    <rPh sb="6" eb="8">
      <t>ジュウキ</t>
    </rPh>
    <rPh sb="8" eb="9">
      <t>トウ</t>
    </rPh>
    <rPh sb="9" eb="11">
      <t>ブッピン</t>
    </rPh>
    <rPh sb="12" eb="14">
      <t>コウニュウ</t>
    </rPh>
    <rPh sb="21" eb="23">
      <t>ヒヨウ</t>
    </rPh>
    <rPh sb="23" eb="26">
      <t>タイコウカ</t>
    </rPh>
    <rPh sb="27" eb="28">
      <t>カンガ</t>
    </rPh>
    <rPh sb="30" eb="31">
      <t>ウエ</t>
    </rPh>
    <rPh sb="33" eb="35">
      <t>コウニュウ</t>
    </rPh>
    <rPh sb="36" eb="37">
      <t>ココロ</t>
    </rPh>
    <phoneticPr fontId="1"/>
  </si>
  <si>
    <t>　収入や物品（消耗品を除く）購入・修繕等支出については、その都度本部にも報告し、適切に処理をしてきました。</t>
    <rPh sb="1" eb="3">
      <t>シュウニュウ</t>
    </rPh>
    <rPh sb="4" eb="6">
      <t>ブッピン</t>
    </rPh>
    <rPh sb="7" eb="10">
      <t>ショウモウヒン</t>
    </rPh>
    <rPh sb="11" eb="12">
      <t>ノゾ</t>
    </rPh>
    <rPh sb="14" eb="16">
      <t>コウニュウ</t>
    </rPh>
    <rPh sb="17" eb="19">
      <t>シュウゼン</t>
    </rPh>
    <rPh sb="19" eb="20">
      <t>トウ</t>
    </rPh>
    <rPh sb="20" eb="22">
      <t>シシュツ</t>
    </rPh>
    <rPh sb="30" eb="32">
      <t>ツド</t>
    </rPh>
    <rPh sb="32" eb="34">
      <t>ホンブ</t>
    </rPh>
    <rPh sb="36" eb="38">
      <t>ホウコク</t>
    </rPh>
    <rPh sb="40" eb="42">
      <t>テキセツ</t>
    </rPh>
    <rPh sb="43" eb="45">
      <t>ショリ</t>
    </rPh>
    <phoneticPr fontId="1"/>
  </si>
  <si>
    <t>　経年劣化に伴う修繕や物品の購入などの経費が年々増加しています。</t>
    <rPh sb="1" eb="3">
      <t>ケイネン</t>
    </rPh>
    <rPh sb="3" eb="5">
      <t>レッカ</t>
    </rPh>
    <rPh sb="6" eb="7">
      <t>トモナ</t>
    </rPh>
    <rPh sb="8" eb="10">
      <t>シュウゼン</t>
    </rPh>
    <rPh sb="11" eb="13">
      <t>ブッピン</t>
    </rPh>
    <rPh sb="14" eb="16">
      <t>コウニュウ</t>
    </rPh>
    <rPh sb="19" eb="21">
      <t>ケイヒ</t>
    </rPh>
    <rPh sb="22" eb="24">
      <t>ネンネン</t>
    </rPh>
    <rPh sb="24" eb="26">
      <t>ゾウカ</t>
    </rPh>
    <phoneticPr fontId="1"/>
  </si>
  <si>
    <t>　費用対効果を考えながら修繕や物品の購入を進めます。</t>
    <rPh sb="1" eb="3">
      <t>ヒヨウ</t>
    </rPh>
    <rPh sb="3" eb="6">
      <t>タイコウカ</t>
    </rPh>
    <rPh sb="7" eb="8">
      <t>カンガ</t>
    </rPh>
    <rPh sb="12" eb="14">
      <t>シュウゼン</t>
    </rPh>
    <rPh sb="15" eb="17">
      <t>ブッピン</t>
    </rPh>
    <rPh sb="18" eb="20">
      <t>コウニュウ</t>
    </rPh>
    <rPh sb="21" eb="22">
      <t>スス</t>
    </rPh>
    <phoneticPr fontId="1"/>
  </si>
  <si>
    <t>　法令にのっとった人員配置で、児童発達支援・相談支援・保育所等訪問支援を実施しました。しかし、配置基準外ではありますが、平成２９年２月から作業療法士に欠員が生じ補填できませんでした。</t>
    <rPh sb="1" eb="3">
      <t>ホウレイ</t>
    </rPh>
    <rPh sb="9" eb="11">
      <t>ジンイン</t>
    </rPh>
    <rPh sb="11" eb="13">
      <t>ハイチ</t>
    </rPh>
    <rPh sb="15" eb="17">
      <t>ジドウ</t>
    </rPh>
    <rPh sb="17" eb="19">
      <t>ハッタツ</t>
    </rPh>
    <rPh sb="19" eb="21">
      <t>シエン</t>
    </rPh>
    <rPh sb="22" eb="26">
      <t>ソウダンシエン</t>
    </rPh>
    <rPh sb="27" eb="30">
      <t>ホイクショ</t>
    </rPh>
    <rPh sb="30" eb="31">
      <t>トウ</t>
    </rPh>
    <rPh sb="31" eb="33">
      <t>ホウモン</t>
    </rPh>
    <rPh sb="33" eb="35">
      <t>シエン</t>
    </rPh>
    <rPh sb="36" eb="38">
      <t>ジッシ</t>
    </rPh>
    <rPh sb="47" eb="49">
      <t>ハイチ</t>
    </rPh>
    <rPh sb="49" eb="51">
      <t>キジュン</t>
    </rPh>
    <rPh sb="51" eb="52">
      <t>ガイ</t>
    </rPh>
    <rPh sb="60" eb="62">
      <t>ヘイセイ</t>
    </rPh>
    <rPh sb="64" eb="65">
      <t>ネン</t>
    </rPh>
    <rPh sb="66" eb="67">
      <t>ガツ</t>
    </rPh>
    <rPh sb="69" eb="71">
      <t>サギョウ</t>
    </rPh>
    <rPh sb="71" eb="74">
      <t>リョウホウシ</t>
    </rPh>
    <rPh sb="75" eb="77">
      <t>ケツイン</t>
    </rPh>
    <rPh sb="78" eb="79">
      <t>ショウ</t>
    </rPh>
    <rPh sb="80" eb="82">
      <t>ホテン</t>
    </rPh>
    <phoneticPr fontId="1"/>
  </si>
  <si>
    <t>　個別年間研修計画を年度当初にたて、全ての職員が年間１回以上研修を受けられるよう配慮しています。１人職場になっている理学療法士・作業療法士・言語聴覚士については、研修の機会を増やし、スキルアップを図りました。研修内容は供覧し情報共有に努めています。</t>
    <rPh sb="1" eb="3">
      <t>コベツ</t>
    </rPh>
    <rPh sb="3" eb="5">
      <t>ネンカン</t>
    </rPh>
    <rPh sb="5" eb="7">
      <t>ケンシュウ</t>
    </rPh>
    <rPh sb="7" eb="9">
      <t>ケイカク</t>
    </rPh>
    <rPh sb="10" eb="12">
      <t>ネンド</t>
    </rPh>
    <rPh sb="12" eb="14">
      <t>トウショ</t>
    </rPh>
    <rPh sb="18" eb="19">
      <t>スベ</t>
    </rPh>
    <rPh sb="21" eb="23">
      <t>ショクイン</t>
    </rPh>
    <rPh sb="24" eb="26">
      <t>ネンカン</t>
    </rPh>
    <rPh sb="27" eb="28">
      <t>カイ</t>
    </rPh>
    <rPh sb="28" eb="30">
      <t>イジョウ</t>
    </rPh>
    <rPh sb="30" eb="32">
      <t>ケンシュウ</t>
    </rPh>
    <rPh sb="33" eb="34">
      <t>ウ</t>
    </rPh>
    <rPh sb="40" eb="42">
      <t>ハイリョ</t>
    </rPh>
    <rPh sb="49" eb="50">
      <t>ニン</t>
    </rPh>
    <rPh sb="50" eb="52">
      <t>ショクバ</t>
    </rPh>
    <rPh sb="58" eb="60">
      <t>リガク</t>
    </rPh>
    <rPh sb="60" eb="63">
      <t>リョウホウシ</t>
    </rPh>
    <rPh sb="64" eb="66">
      <t>サギョウ</t>
    </rPh>
    <rPh sb="66" eb="69">
      <t>リョウホウシ</t>
    </rPh>
    <rPh sb="70" eb="72">
      <t>ゲンゴ</t>
    </rPh>
    <rPh sb="72" eb="75">
      <t>チョウカクシ</t>
    </rPh>
    <rPh sb="81" eb="83">
      <t>ケンシュウ</t>
    </rPh>
    <rPh sb="84" eb="86">
      <t>キカイ</t>
    </rPh>
    <rPh sb="87" eb="88">
      <t>フ</t>
    </rPh>
    <rPh sb="98" eb="99">
      <t>ハカ</t>
    </rPh>
    <rPh sb="104" eb="106">
      <t>ケンシュウ</t>
    </rPh>
    <rPh sb="106" eb="108">
      <t>ナイヨウ</t>
    </rPh>
    <rPh sb="109" eb="111">
      <t>キョウラン</t>
    </rPh>
    <rPh sb="112" eb="114">
      <t>ジョウホウ</t>
    </rPh>
    <rPh sb="114" eb="116">
      <t>キョウユウ</t>
    </rPh>
    <rPh sb="117" eb="118">
      <t>ツト</t>
    </rPh>
    <phoneticPr fontId="1"/>
  </si>
  <si>
    <t>　軽微な補修は職員で行うようにしています。園内外の清掃についても徹底し施設の美化に努めています。</t>
    <rPh sb="1" eb="3">
      <t>ケイビ</t>
    </rPh>
    <rPh sb="4" eb="6">
      <t>ホシュウ</t>
    </rPh>
    <rPh sb="7" eb="9">
      <t>ショクイン</t>
    </rPh>
    <rPh sb="10" eb="11">
      <t>オコナ</t>
    </rPh>
    <rPh sb="21" eb="22">
      <t>エン</t>
    </rPh>
    <rPh sb="22" eb="24">
      <t>ナイガイ</t>
    </rPh>
    <rPh sb="25" eb="27">
      <t>セイソウ</t>
    </rPh>
    <rPh sb="32" eb="34">
      <t>テッテイ</t>
    </rPh>
    <rPh sb="35" eb="37">
      <t>シセツ</t>
    </rPh>
    <rPh sb="38" eb="40">
      <t>ビカ</t>
    </rPh>
    <rPh sb="41" eb="42">
      <t>ツト</t>
    </rPh>
    <phoneticPr fontId="1"/>
  </si>
  <si>
    <t>　機械警備委託契約の見直しを行い経費節減を実行するともに、監視カメラの設置など防犯対策に力を入れました。</t>
    <rPh sb="1" eb="3">
      <t>キカイ</t>
    </rPh>
    <rPh sb="3" eb="5">
      <t>ケイビ</t>
    </rPh>
    <rPh sb="5" eb="7">
      <t>イタク</t>
    </rPh>
    <rPh sb="7" eb="9">
      <t>ケイヤク</t>
    </rPh>
    <rPh sb="10" eb="12">
      <t>ミナオ</t>
    </rPh>
    <rPh sb="14" eb="15">
      <t>オコナ</t>
    </rPh>
    <rPh sb="16" eb="18">
      <t>ケイヒ</t>
    </rPh>
    <rPh sb="18" eb="20">
      <t>セツゲン</t>
    </rPh>
    <rPh sb="21" eb="23">
      <t>ジッコウ</t>
    </rPh>
    <rPh sb="29" eb="31">
      <t>カンシ</t>
    </rPh>
    <rPh sb="35" eb="37">
      <t>セッチ</t>
    </rPh>
    <rPh sb="39" eb="41">
      <t>ボウハン</t>
    </rPh>
    <rPh sb="41" eb="43">
      <t>タイサク</t>
    </rPh>
    <rPh sb="44" eb="45">
      <t>チカラ</t>
    </rPh>
    <rPh sb="46" eb="47">
      <t>イ</t>
    </rPh>
    <phoneticPr fontId="1"/>
  </si>
  <si>
    <t>　平成29年１月末に作業療法士が退職し、今年度は欠員補充ができませんでした。
　欠員により利用者のリハビリの頻度が減りました。</t>
    <rPh sb="1" eb="3">
      <t>ヘイセイ</t>
    </rPh>
    <rPh sb="5" eb="6">
      <t>ネン</t>
    </rPh>
    <rPh sb="7" eb="8">
      <t>ガツ</t>
    </rPh>
    <rPh sb="8" eb="9">
      <t>マツ</t>
    </rPh>
    <rPh sb="10" eb="12">
      <t>サギョウ</t>
    </rPh>
    <rPh sb="12" eb="15">
      <t>リョウホウシ</t>
    </rPh>
    <rPh sb="16" eb="18">
      <t>タイショク</t>
    </rPh>
    <rPh sb="20" eb="23">
      <t>コンネンド</t>
    </rPh>
    <rPh sb="24" eb="26">
      <t>ケツイン</t>
    </rPh>
    <rPh sb="26" eb="28">
      <t>ホジュウ</t>
    </rPh>
    <rPh sb="40" eb="42">
      <t>ケツイン</t>
    </rPh>
    <rPh sb="45" eb="48">
      <t>リヨウシャ</t>
    </rPh>
    <rPh sb="54" eb="56">
      <t>ヒンド</t>
    </rPh>
    <rPh sb="57" eb="58">
      <t>ヘ</t>
    </rPh>
    <phoneticPr fontId="1"/>
  </si>
  <si>
    <t>　継続して求人募集を行い、人員確保をめざします。</t>
    <rPh sb="1" eb="3">
      <t>ケイゾク</t>
    </rPh>
    <rPh sb="5" eb="7">
      <t>キュウジン</t>
    </rPh>
    <rPh sb="7" eb="9">
      <t>ボシュウ</t>
    </rPh>
    <rPh sb="10" eb="11">
      <t>オコナ</t>
    </rPh>
    <rPh sb="13" eb="15">
      <t>ジンイン</t>
    </rPh>
    <rPh sb="15" eb="17">
      <t>カクホ</t>
    </rPh>
    <phoneticPr fontId="1"/>
  </si>
  <si>
    <t>　法令に基づき、児童発達支援・相談支援・保育所等訪問支援等の事業を行いました。個別支援計画や日々の支援内容、児童発達支援におけるクラスの運営等については管理者によるチェックを行いました。</t>
    <rPh sb="1" eb="3">
      <t>ホウレイ</t>
    </rPh>
    <rPh sb="4" eb="5">
      <t>モト</t>
    </rPh>
    <rPh sb="8" eb="10">
      <t>ジドウ</t>
    </rPh>
    <rPh sb="10" eb="12">
      <t>ハッタツ</t>
    </rPh>
    <rPh sb="12" eb="14">
      <t>シエン</t>
    </rPh>
    <rPh sb="15" eb="19">
      <t>ソウダンシエン</t>
    </rPh>
    <rPh sb="20" eb="23">
      <t>ホイクショ</t>
    </rPh>
    <rPh sb="23" eb="24">
      <t>トウ</t>
    </rPh>
    <rPh sb="24" eb="26">
      <t>ホウモン</t>
    </rPh>
    <rPh sb="26" eb="28">
      <t>シエン</t>
    </rPh>
    <rPh sb="28" eb="29">
      <t>トウ</t>
    </rPh>
    <rPh sb="30" eb="32">
      <t>ジギョウ</t>
    </rPh>
    <rPh sb="33" eb="34">
      <t>オコナ</t>
    </rPh>
    <rPh sb="39" eb="41">
      <t>コベツ</t>
    </rPh>
    <rPh sb="41" eb="43">
      <t>シエン</t>
    </rPh>
    <rPh sb="43" eb="45">
      <t>ケイカク</t>
    </rPh>
    <rPh sb="46" eb="48">
      <t>ヒビ</t>
    </rPh>
    <rPh sb="49" eb="51">
      <t>シエン</t>
    </rPh>
    <rPh sb="51" eb="53">
      <t>ナイヨウ</t>
    </rPh>
    <rPh sb="54" eb="56">
      <t>ジドウ</t>
    </rPh>
    <rPh sb="56" eb="58">
      <t>ハッタツ</t>
    </rPh>
    <rPh sb="58" eb="60">
      <t>シエン</t>
    </rPh>
    <rPh sb="68" eb="70">
      <t>ウンエイ</t>
    </rPh>
    <rPh sb="70" eb="71">
      <t>トウ</t>
    </rPh>
    <rPh sb="76" eb="79">
      <t>カンリシャ</t>
    </rPh>
    <rPh sb="87" eb="88">
      <t>オコナ</t>
    </rPh>
    <phoneticPr fontId="1"/>
  </si>
  <si>
    <t>　個人情報のファイルについては、書庫に入れ就業時間以外は、施錠し管理しています。個人情報の持ち出しも必要最小限にとどめました。パソコンについても、鍵付きロッカーにて就業時間外は施錠し保管しています。</t>
    <rPh sb="1" eb="3">
      <t>コジン</t>
    </rPh>
    <rPh sb="3" eb="5">
      <t>ジョウホウ</t>
    </rPh>
    <rPh sb="16" eb="18">
      <t>ショコ</t>
    </rPh>
    <rPh sb="19" eb="20">
      <t>イ</t>
    </rPh>
    <rPh sb="21" eb="23">
      <t>シュウギョウ</t>
    </rPh>
    <rPh sb="23" eb="25">
      <t>ジカン</t>
    </rPh>
    <rPh sb="25" eb="27">
      <t>イガイ</t>
    </rPh>
    <rPh sb="29" eb="31">
      <t>セジョウ</t>
    </rPh>
    <rPh sb="32" eb="34">
      <t>カンリ</t>
    </rPh>
    <rPh sb="40" eb="42">
      <t>コジン</t>
    </rPh>
    <rPh sb="42" eb="44">
      <t>ジョウホウ</t>
    </rPh>
    <rPh sb="45" eb="46">
      <t>モ</t>
    </rPh>
    <rPh sb="47" eb="48">
      <t>ダ</t>
    </rPh>
    <rPh sb="50" eb="52">
      <t>ヒツヨウ</t>
    </rPh>
    <rPh sb="52" eb="55">
      <t>サイショウゲン</t>
    </rPh>
    <rPh sb="73" eb="74">
      <t>カギ</t>
    </rPh>
    <rPh sb="74" eb="75">
      <t>ツ</t>
    </rPh>
    <rPh sb="82" eb="84">
      <t>シュウギョウ</t>
    </rPh>
    <rPh sb="84" eb="87">
      <t>ジカンガイ</t>
    </rPh>
    <rPh sb="88" eb="90">
      <t>セジョウ</t>
    </rPh>
    <rPh sb="91" eb="93">
      <t>ホカン</t>
    </rPh>
    <phoneticPr fontId="1"/>
  </si>
  <si>
    <t>　ヒヤリはっとの事例を集め協議をし事故予防策を考えるとともに、職員会議で全体に周知しています。</t>
    <rPh sb="8" eb="10">
      <t>ジレイ</t>
    </rPh>
    <rPh sb="11" eb="12">
      <t>アツ</t>
    </rPh>
    <rPh sb="13" eb="15">
      <t>キョウギ</t>
    </rPh>
    <rPh sb="17" eb="19">
      <t>ジコ</t>
    </rPh>
    <rPh sb="19" eb="21">
      <t>ヨボウ</t>
    </rPh>
    <rPh sb="21" eb="22">
      <t>サク</t>
    </rPh>
    <rPh sb="23" eb="24">
      <t>カンガ</t>
    </rPh>
    <rPh sb="31" eb="33">
      <t>ショクイン</t>
    </rPh>
    <rPh sb="33" eb="35">
      <t>カイギ</t>
    </rPh>
    <rPh sb="36" eb="38">
      <t>ゼンタイ</t>
    </rPh>
    <rPh sb="39" eb="41">
      <t>シュウチ</t>
    </rPh>
    <phoneticPr fontId="1"/>
  </si>
  <si>
    <t>　今年度より、警備会社の見直しを行うことにより業務委託費が大幅に圧縮できたため、８カ所の防犯カメラの設置が実現しました。、また、水防にかかるマニュアルも作成し危機管理にあたりました。毎月１回火災・地震・水害を想定しての避難訓練も実施し災害に備えました。避難訓練では、職員の担当を２ヶ月ごとに変更し各担当業務についての理解を進めました。</t>
    <rPh sb="1" eb="4">
      <t>コンネンド</t>
    </rPh>
    <rPh sb="7" eb="9">
      <t>ケイビ</t>
    </rPh>
    <rPh sb="9" eb="11">
      <t>ガイシャ</t>
    </rPh>
    <rPh sb="12" eb="14">
      <t>ミナオ</t>
    </rPh>
    <rPh sb="16" eb="17">
      <t>オコナ</t>
    </rPh>
    <rPh sb="23" eb="25">
      <t>ギョウム</t>
    </rPh>
    <rPh sb="25" eb="28">
      <t>イタクヒ</t>
    </rPh>
    <rPh sb="29" eb="31">
      <t>オオハバ</t>
    </rPh>
    <rPh sb="32" eb="34">
      <t>アッシュク</t>
    </rPh>
    <rPh sb="42" eb="43">
      <t>ショ</t>
    </rPh>
    <rPh sb="44" eb="46">
      <t>ボウハン</t>
    </rPh>
    <rPh sb="50" eb="52">
      <t>セッチ</t>
    </rPh>
    <rPh sb="53" eb="55">
      <t>ジツゲン</t>
    </rPh>
    <rPh sb="64" eb="66">
      <t>スイボウ</t>
    </rPh>
    <rPh sb="76" eb="78">
      <t>サクセイ</t>
    </rPh>
    <rPh sb="79" eb="81">
      <t>キキ</t>
    </rPh>
    <rPh sb="81" eb="83">
      <t>カンリ</t>
    </rPh>
    <rPh sb="91" eb="93">
      <t>マイツキ</t>
    </rPh>
    <rPh sb="94" eb="95">
      <t>カイ</t>
    </rPh>
    <rPh sb="95" eb="97">
      <t>カサイ</t>
    </rPh>
    <rPh sb="98" eb="100">
      <t>ジシン</t>
    </rPh>
    <rPh sb="101" eb="103">
      <t>スイガイ</t>
    </rPh>
    <rPh sb="104" eb="106">
      <t>ソウテイ</t>
    </rPh>
    <rPh sb="109" eb="111">
      <t>ヒナン</t>
    </rPh>
    <rPh sb="111" eb="113">
      <t>クンレン</t>
    </rPh>
    <rPh sb="114" eb="116">
      <t>ジッシ</t>
    </rPh>
    <rPh sb="117" eb="119">
      <t>サイガイ</t>
    </rPh>
    <rPh sb="120" eb="121">
      <t>ソナ</t>
    </rPh>
    <rPh sb="126" eb="128">
      <t>ヒナン</t>
    </rPh>
    <rPh sb="128" eb="130">
      <t>クンレン</t>
    </rPh>
    <rPh sb="133" eb="135">
      <t>ショクイン</t>
    </rPh>
    <rPh sb="136" eb="138">
      <t>タントウ</t>
    </rPh>
    <rPh sb="141" eb="142">
      <t>ゲツ</t>
    </rPh>
    <rPh sb="145" eb="147">
      <t>ヘンコウ</t>
    </rPh>
    <rPh sb="148" eb="149">
      <t>カク</t>
    </rPh>
    <rPh sb="149" eb="151">
      <t>タントウ</t>
    </rPh>
    <rPh sb="151" eb="153">
      <t>ギョウム</t>
    </rPh>
    <rPh sb="158" eb="160">
      <t>リカイ</t>
    </rPh>
    <rPh sb="161" eb="162">
      <t>スス</t>
    </rPh>
    <phoneticPr fontId="1"/>
  </si>
  <si>
    <t>　水害についてのマニュアルや訓練実施時の機械操作マニュアルを新たに作成し訓練も実施しました。各マニュアルについては、職員に周知するとともに、目につきやすい場所に設置しました。</t>
    <rPh sb="1" eb="3">
      <t>スイガイ</t>
    </rPh>
    <rPh sb="14" eb="16">
      <t>クンレン</t>
    </rPh>
    <rPh sb="16" eb="18">
      <t>ジッシ</t>
    </rPh>
    <rPh sb="18" eb="19">
      <t>トキ</t>
    </rPh>
    <rPh sb="20" eb="22">
      <t>キカイ</t>
    </rPh>
    <rPh sb="22" eb="24">
      <t>ソウサ</t>
    </rPh>
    <rPh sb="30" eb="31">
      <t>アラ</t>
    </rPh>
    <rPh sb="33" eb="35">
      <t>サクセイ</t>
    </rPh>
    <rPh sb="36" eb="38">
      <t>クンレン</t>
    </rPh>
    <rPh sb="39" eb="41">
      <t>ジッシ</t>
    </rPh>
    <rPh sb="46" eb="47">
      <t>カク</t>
    </rPh>
    <rPh sb="58" eb="60">
      <t>ショクイン</t>
    </rPh>
    <rPh sb="61" eb="63">
      <t>シュウチ</t>
    </rPh>
    <rPh sb="70" eb="71">
      <t>メ</t>
    </rPh>
    <rPh sb="77" eb="79">
      <t>バショ</t>
    </rPh>
    <rPh sb="80" eb="82">
      <t>セッチ</t>
    </rPh>
    <phoneticPr fontId="1"/>
  </si>
  <si>
    <t>　川西さくら園　相談支援で相談を行い、公平中立的な立場で利用を決定しています。保護者同伴通園が適しておられる方、保護者同伴通園が可能な方に利用していただきました。</t>
    <rPh sb="1" eb="3">
      <t>カワニシ</t>
    </rPh>
    <rPh sb="6" eb="7">
      <t>エン</t>
    </rPh>
    <rPh sb="8" eb="12">
      <t>ソウダンシエン</t>
    </rPh>
    <rPh sb="13" eb="15">
      <t>ソウダン</t>
    </rPh>
    <rPh sb="16" eb="17">
      <t>オコナ</t>
    </rPh>
    <rPh sb="19" eb="21">
      <t>コウヘイ</t>
    </rPh>
    <rPh sb="21" eb="24">
      <t>チュウリツテキ</t>
    </rPh>
    <rPh sb="25" eb="27">
      <t>タチバ</t>
    </rPh>
    <rPh sb="28" eb="30">
      <t>リヨウ</t>
    </rPh>
    <rPh sb="31" eb="33">
      <t>ケッテイ</t>
    </rPh>
    <rPh sb="39" eb="42">
      <t>ホゴシャ</t>
    </rPh>
    <rPh sb="42" eb="44">
      <t>ドウハン</t>
    </rPh>
    <rPh sb="44" eb="46">
      <t>ツウエン</t>
    </rPh>
    <rPh sb="47" eb="48">
      <t>テキ</t>
    </rPh>
    <rPh sb="54" eb="55">
      <t>カタ</t>
    </rPh>
    <rPh sb="56" eb="59">
      <t>ホゴシャ</t>
    </rPh>
    <rPh sb="59" eb="61">
      <t>ドウハン</t>
    </rPh>
    <rPh sb="61" eb="63">
      <t>ツウエン</t>
    </rPh>
    <rPh sb="64" eb="66">
      <t>カノウ</t>
    </rPh>
    <rPh sb="67" eb="68">
      <t>カタ</t>
    </rPh>
    <rPh sb="69" eb="71">
      <t>リヨウ</t>
    </rPh>
    <phoneticPr fontId="1"/>
  </si>
  <si>
    <t>　水害の場合、ドアや居室サッシ部分より水が浸入する可能性があります。また、外門の施錠ができないため、防犯の面で不安があります。</t>
    <rPh sb="1" eb="3">
      <t>スイガイ</t>
    </rPh>
    <rPh sb="4" eb="6">
      <t>バアイ</t>
    </rPh>
    <rPh sb="10" eb="12">
      <t>キョシツ</t>
    </rPh>
    <rPh sb="15" eb="17">
      <t>ブブン</t>
    </rPh>
    <rPh sb="19" eb="20">
      <t>ミズ</t>
    </rPh>
    <rPh sb="21" eb="23">
      <t>シンニュウ</t>
    </rPh>
    <rPh sb="25" eb="28">
      <t>カノウセイ</t>
    </rPh>
    <rPh sb="37" eb="38">
      <t>ソト</t>
    </rPh>
    <rPh sb="38" eb="39">
      <t>モン</t>
    </rPh>
    <rPh sb="40" eb="42">
      <t>セジョウ</t>
    </rPh>
    <rPh sb="50" eb="52">
      <t>ボウハン</t>
    </rPh>
    <rPh sb="53" eb="54">
      <t>メン</t>
    </rPh>
    <rPh sb="55" eb="57">
      <t>フアン</t>
    </rPh>
    <phoneticPr fontId="1"/>
  </si>
  <si>
    <t>　水の浸入を防ぐ防水シートを次年度予算化し対応できるように進めていきます。また、門扉やフェンスの高さの見直しも検討し防犯機能を高めるよう努めます。</t>
    <rPh sb="1" eb="2">
      <t>ミズ</t>
    </rPh>
    <rPh sb="3" eb="5">
      <t>シンニュウ</t>
    </rPh>
    <rPh sb="6" eb="7">
      <t>フセ</t>
    </rPh>
    <rPh sb="8" eb="10">
      <t>ボウスイ</t>
    </rPh>
    <rPh sb="14" eb="17">
      <t>ジネンド</t>
    </rPh>
    <rPh sb="17" eb="20">
      <t>ヨサンカ</t>
    </rPh>
    <rPh sb="21" eb="23">
      <t>タイオウ</t>
    </rPh>
    <rPh sb="29" eb="30">
      <t>スス</t>
    </rPh>
    <rPh sb="40" eb="42">
      <t>モンピ</t>
    </rPh>
    <rPh sb="48" eb="49">
      <t>タカ</t>
    </rPh>
    <rPh sb="51" eb="53">
      <t>ミナオ</t>
    </rPh>
    <rPh sb="55" eb="57">
      <t>ケントウ</t>
    </rPh>
    <rPh sb="58" eb="60">
      <t>ボウハン</t>
    </rPh>
    <rPh sb="60" eb="62">
      <t>キノウ</t>
    </rPh>
    <rPh sb="63" eb="64">
      <t>タカ</t>
    </rPh>
    <rPh sb="68" eb="69">
      <t>ツト</t>
    </rPh>
    <phoneticPr fontId="1"/>
  </si>
  <si>
    <t>　児童発達支援では、園児一人ひとりの評価を行い、各園児に対して保育・リハビリ・医療が連携したチームアプローチを実施しました。また、センターの機能として、地域の方々の見学や実習生の受け入れを行ったり、地域での研修会に職員を派遣したりしました。
　相談支援においても、職員を１名加配することにより、新規利用者を積極的に受け入れました。
　保育所等訪問支援も小学校にも浸透し始め昨年度よりも訪問件数を増やすができました。</t>
    <rPh sb="1" eb="3">
      <t>ジドウ</t>
    </rPh>
    <rPh sb="3" eb="5">
      <t>ハッタツ</t>
    </rPh>
    <rPh sb="5" eb="7">
      <t>シエン</t>
    </rPh>
    <rPh sb="10" eb="12">
      <t>エンジ</t>
    </rPh>
    <rPh sb="12" eb="14">
      <t>ヒトリ</t>
    </rPh>
    <rPh sb="18" eb="20">
      <t>ヒョウカ</t>
    </rPh>
    <rPh sb="21" eb="22">
      <t>オコナ</t>
    </rPh>
    <rPh sb="24" eb="25">
      <t>カク</t>
    </rPh>
    <rPh sb="25" eb="27">
      <t>エンジ</t>
    </rPh>
    <rPh sb="28" eb="29">
      <t>タイ</t>
    </rPh>
    <rPh sb="31" eb="33">
      <t>ホイク</t>
    </rPh>
    <rPh sb="39" eb="41">
      <t>イリョウ</t>
    </rPh>
    <rPh sb="42" eb="44">
      <t>レンケイ</t>
    </rPh>
    <rPh sb="55" eb="57">
      <t>ジッシ</t>
    </rPh>
    <rPh sb="70" eb="72">
      <t>キノウ</t>
    </rPh>
    <rPh sb="76" eb="78">
      <t>チイキ</t>
    </rPh>
    <rPh sb="79" eb="81">
      <t>カタガタ</t>
    </rPh>
    <rPh sb="82" eb="84">
      <t>ケンガク</t>
    </rPh>
    <rPh sb="85" eb="88">
      <t>ジッシュウセイ</t>
    </rPh>
    <rPh sb="89" eb="90">
      <t>ウ</t>
    </rPh>
    <rPh sb="91" eb="92">
      <t>イ</t>
    </rPh>
    <rPh sb="94" eb="95">
      <t>オコナ</t>
    </rPh>
    <rPh sb="99" eb="101">
      <t>チイキ</t>
    </rPh>
    <rPh sb="103" eb="106">
      <t>ケンシュウカイ</t>
    </rPh>
    <rPh sb="107" eb="109">
      <t>ショクイン</t>
    </rPh>
    <rPh sb="110" eb="112">
      <t>ハケン</t>
    </rPh>
    <rPh sb="122" eb="126">
      <t>ソウダンシエン</t>
    </rPh>
    <rPh sb="132" eb="134">
      <t>ショクイン</t>
    </rPh>
    <rPh sb="136" eb="137">
      <t>メイ</t>
    </rPh>
    <rPh sb="137" eb="139">
      <t>カハイ</t>
    </rPh>
    <rPh sb="147" eb="149">
      <t>シンキ</t>
    </rPh>
    <rPh sb="149" eb="152">
      <t>リヨウシャ</t>
    </rPh>
    <rPh sb="153" eb="156">
      <t>セッキョクテキ</t>
    </rPh>
    <rPh sb="157" eb="158">
      <t>ウ</t>
    </rPh>
    <rPh sb="159" eb="160">
      <t>イ</t>
    </rPh>
    <rPh sb="167" eb="170">
      <t>ホイクショ</t>
    </rPh>
    <rPh sb="170" eb="171">
      <t>トウ</t>
    </rPh>
    <rPh sb="171" eb="173">
      <t>ホウモン</t>
    </rPh>
    <rPh sb="173" eb="175">
      <t>シエン</t>
    </rPh>
    <rPh sb="176" eb="179">
      <t>ショウガッコウ</t>
    </rPh>
    <rPh sb="181" eb="183">
      <t>シントウ</t>
    </rPh>
    <rPh sb="184" eb="185">
      <t>ハジ</t>
    </rPh>
    <rPh sb="186" eb="189">
      <t>サクネンド</t>
    </rPh>
    <rPh sb="192" eb="194">
      <t>ホウモン</t>
    </rPh>
    <rPh sb="194" eb="196">
      <t>ケンスウ</t>
    </rPh>
    <rPh sb="197" eb="198">
      <t>フ</t>
    </rPh>
    <phoneticPr fontId="1"/>
  </si>
  <si>
    <t>　児童発達支援では、延長保育の日数を増やし実施時期も分散させました。また、保護者のレスパイト（休息）や単独通園の受け入れ時期も前年度よりも時期を早め実施しました。きょうだい児保育も充実を図り園児の療育日を保障しました。相談支援では、相談支援専門員を１名増員し相談体制を充実させました。保育所等訪問支援も、保育所・幼稚園はもとより小学校での支援も安定的に行えました。</t>
    <rPh sb="1" eb="3">
      <t>ジドウ</t>
    </rPh>
    <rPh sb="3" eb="5">
      <t>ハッタツ</t>
    </rPh>
    <rPh sb="5" eb="7">
      <t>シエン</t>
    </rPh>
    <rPh sb="10" eb="12">
      <t>エンチョウ</t>
    </rPh>
    <rPh sb="12" eb="14">
      <t>ホイク</t>
    </rPh>
    <rPh sb="15" eb="17">
      <t>ニッスウ</t>
    </rPh>
    <rPh sb="18" eb="19">
      <t>フ</t>
    </rPh>
    <rPh sb="21" eb="23">
      <t>ジッシ</t>
    </rPh>
    <rPh sb="23" eb="25">
      <t>ジキ</t>
    </rPh>
    <rPh sb="26" eb="28">
      <t>ブンサン</t>
    </rPh>
    <rPh sb="37" eb="40">
      <t>ホゴシャ</t>
    </rPh>
    <rPh sb="47" eb="49">
      <t>キュウソク</t>
    </rPh>
    <rPh sb="51" eb="53">
      <t>タンドク</t>
    </rPh>
    <rPh sb="53" eb="55">
      <t>ツウエン</t>
    </rPh>
    <rPh sb="56" eb="57">
      <t>ウ</t>
    </rPh>
    <rPh sb="58" eb="59">
      <t>イ</t>
    </rPh>
    <rPh sb="60" eb="62">
      <t>ジキ</t>
    </rPh>
    <rPh sb="63" eb="66">
      <t>ゼンネンド</t>
    </rPh>
    <rPh sb="69" eb="71">
      <t>ジキ</t>
    </rPh>
    <rPh sb="72" eb="73">
      <t>ハヤ</t>
    </rPh>
    <rPh sb="74" eb="76">
      <t>ジッシ</t>
    </rPh>
    <rPh sb="86" eb="87">
      <t>ジ</t>
    </rPh>
    <rPh sb="87" eb="89">
      <t>ホイク</t>
    </rPh>
    <rPh sb="90" eb="92">
      <t>ジュウジツ</t>
    </rPh>
    <rPh sb="93" eb="94">
      <t>ハカ</t>
    </rPh>
    <rPh sb="95" eb="97">
      <t>エンジ</t>
    </rPh>
    <rPh sb="98" eb="100">
      <t>リョウイク</t>
    </rPh>
    <rPh sb="100" eb="101">
      <t>ビ</t>
    </rPh>
    <rPh sb="102" eb="104">
      <t>ホショウ</t>
    </rPh>
    <rPh sb="109" eb="113">
      <t>ソウダンシエン</t>
    </rPh>
    <rPh sb="116" eb="120">
      <t>ソウダンシエン</t>
    </rPh>
    <rPh sb="120" eb="123">
      <t>センモンイン</t>
    </rPh>
    <rPh sb="125" eb="126">
      <t>メイ</t>
    </rPh>
    <rPh sb="126" eb="128">
      <t>ゾウイン</t>
    </rPh>
    <rPh sb="129" eb="131">
      <t>ソウダン</t>
    </rPh>
    <rPh sb="131" eb="133">
      <t>タイセイ</t>
    </rPh>
    <rPh sb="134" eb="136">
      <t>ジュウジツ</t>
    </rPh>
    <rPh sb="142" eb="145">
      <t>ホイクショ</t>
    </rPh>
    <rPh sb="145" eb="146">
      <t>トウ</t>
    </rPh>
    <rPh sb="146" eb="148">
      <t>ホウモン</t>
    </rPh>
    <rPh sb="148" eb="150">
      <t>シエン</t>
    </rPh>
    <rPh sb="152" eb="155">
      <t>ホイクショ</t>
    </rPh>
    <rPh sb="156" eb="159">
      <t>ヨウチエン</t>
    </rPh>
    <rPh sb="164" eb="167">
      <t>ショウガッコウ</t>
    </rPh>
    <rPh sb="169" eb="171">
      <t>シエン</t>
    </rPh>
    <rPh sb="172" eb="175">
      <t>アンテイテキ</t>
    </rPh>
    <rPh sb="176" eb="177">
      <t>オコナ</t>
    </rPh>
    <phoneticPr fontId="1"/>
  </si>
  <si>
    <t>　延長保育の日数を増やしたこと、レスパイト・単独通園の実施時期を早めたことにより保護者のレスパイト（休息）の充実が図れました。きょうだい児保育では、２３日間で１３７名のきょうだい児を受け入れ、延べ８３名の療育を確保しました。相談支援・保育所等訪問支援ともに昨年度実績を上回りました。</t>
    <rPh sb="1" eb="3">
      <t>エンチョウ</t>
    </rPh>
    <rPh sb="3" eb="5">
      <t>ホイク</t>
    </rPh>
    <rPh sb="6" eb="8">
      <t>ニッスウ</t>
    </rPh>
    <rPh sb="9" eb="10">
      <t>フ</t>
    </rPh>
    <rPh sb="22" eb="24">
      <t>タンドク</t>
    </rPh>
    <rPh sb="24" eb="26">
      <t>ツウエン</t>
    </rPh>
    <rPh sb="27" eb="29">
      <t>ジッシ</t>
    </rPh>
    <rPh sb="29" eb="31">
      <t>ジキ</t>
    </rPh>
    <rPh sb="32" eb="33">
      <t>ハヤ</t>
    </rPh>
    <rPh sb="40" eb="43">
      <t>ホゴシャ</t>
    </rPh>
    <rPh sb="50" eb="52">
      <t>キュウソク</t>
    </rPh>
    <rPh sb="54" eb="56">
      <t>ジュウジツ</t>
    </rPh>
    <rPh sb="57" eb="58">
      <t>ハカ</t>
    </rPh>
    <rPh sb="68" eb="69">
      <t>ジ</t>
    </rPh>
    <rPh sb="69" eb="71">
      <t>ホイク</t>
    </rPh>
    <rPh sb="76" eb="78">
      <t>ニチカン</t>
    </rPh>
    <rPh sb="82" eb="83">
      <t>メイ</t>
    </rPh>
    <rPh sb="89" eb="90">
      <t>ジ</t>
    </rPh>
    <rPh sb="91" eb="92">
      <t>ウ</t>
    </rPh>
    <rPh sb="93" eb="94">
      <t>イ</t>
    </rPh>
    <rPh sb="96" eb="97">
      <t>ノ</t>
    </rPh>
    <rPh sb="100" eb="101">
      <t>メイ</t>
    </rPh>
    <rPh sb="102" eb="104">
      <t>リョウイク</t>
    </rPh>
    <rPh sb="105" eb="107">
      <t>カクホ</t>
    </rPh>
    <rPh sb="112" eb="116">
      <t>ソウダンシエン</t>
    </rPh>
    <rPh sb="117" eb="120">
      <t>ホイクショ</t>
    </rPh>
    <rPh sb="120" eb="121">
      <t>トウ</t>
    </rPh>
    <rPh sb="121" eb="123">
      <t>ホウモン</t>
    </rPh>
    <rPh sb="123" eb="125">
      <t>シエン</t>
    </rPh>
    <rPh sb="128" eb="131">
      <t>サクネンド</t>
    </rPh>
    <rPh sb="131" eb="133">
      <t>ジッセキ</t>
    </rPh>
    <rPh sb="134" eb="136">
      <t>ウワマワ</t>
    </rPh>
    <phoneticPr fontId="1"/>
  </si>
  <si>
    <t>　第三者評価において、中長期的な具体的な計画が作られていないこと、園児に対する権利擁護のマニュアル・取り組みが弱いこと、しっかりした支援ができているにも関わらず、それが記録に残っていないこと等を指摘されました。</t>
    <rPh sb="1" eb="3">
      <t>ダイサン</t>
    </rPh>
    <rPh sb="3" eb="4">
      <t>シャ</t>
    </rPh>
    <rPh sb="4" eb="6">
      <t>ヒョウカ</t>
    </rPh>
    <rPh sb="11" eb="15">
      <t>チュウチョウキテキ</t>
    </rPh>
    <rPh sb="16" eb="19">
      <t>グタイテキ</t>
    </rPh>
    <rPh sb="20" eb="22">
      <t>ケイカク</t>
    </rPh>
    <rPh sb="23" eb="24">
      <t>ツク</t>
    </rPh>
    <rPh sb="33" eb="35">
      <t>エンジ</t>
    </rPh>
    <rPh sb="36" eb="37">
      <t>タイ</t>
    </rPh>
    <rPh sb="39" eb="41">
      <t>ケンリ</t>
    </rPh>
    <rPh sb="41" eb="43">
      <t>ヨウゴ</t>
    </rPh>
    <rPh sb="50" eb="51">
      <t>ト</t>
    </rPh>
    <rPh sb="52" eb="53">
      <t>ク</t>
    </rPh>
    <rPh sb="55" eb="56">
      <t>ヨワ</t>
    </rPh>
    <rPh sb="66" eb="68">
      <t>シエン</t>
    </rPh>
    <rPh sb="76" eb="77">
      <t>カカ</t>
    </rPh>
    <rPh sb="84" eb="86">
      <t>キロク</t>
    </rPh>
    <rPh sb="87" eb="88">
      <t>ノコ</t>
    </rPh>
    <rPh sb="95" eb="96">
      <t>トウ</t>
    </rPh>
    <rPh sb="97" eb="99">
      <t>シテキ</t>
    </rPh>
    <phoneticPr fontId="1"/>
  </si>
  <si>
    <t>　計画については、平成３０年度に従来の計画の記述よりもより具体的な平成３１年度の事業計画を策定します。
　権利擁護マニュアルについては平成３０年度中に見直し、職員に周知徹底します。療育にかかる記録については、個別支援計画・日誌共に内容・様式の見直しを図り、支援内容が記録に残るように改善します。</t>
    <rPh sb="1" eb="3">
      <t>ケイカク</t>
    </rPh>
    <rPh sb="9" eb="11">
      <t>ヘイセイ</t>
    </rPh>
    <rPh sb="13" eb="15">
      <t>ネンド</t>
    </rPh>
    <rPh sb="16" eb="18">
      <t>ジュウライ</t>
    </rPh>
    <rPh sb="19" eb="21">
      <t>ケイカク</t>
    </rPh>
    <rPh sb="22" eb="24">
      <t>キジュツ</t>
    </rPh>
    <rPh sb="53" eb="55">
      <t>ケンリ</t>
    </rPh>
    <rPh sb="55" eb="57">
      <t>ヨウゴ</t>
    </rPh>
    <rPh sb="73" eb="74">
      <t>チュウ</t>
    </rPh>
    <rPh sb="75" eb="77">
      <t>ミナオ</t>
    </rPh>
    <rPh sb="104" eb="106">
      <t>コベツ</t>
    </rPh>
    <rPh sb="106" eb="108">
      <t>シエン</t>
    </rPh>
    <rPh sb="108" eb="110">
      <t>ケイカク</t>
    </rPh>
    <rPh sb="111" eb="113">
      <t>ニッシ</t>
    </rPh>
    <rPh sb="113" eb="114">
      <t>トモ</t>
    </rPh>
    <phoneticPr fontId="1"/>
  </si>
  <si>
    <t>兵庫県川西市小戸３丁目１２番１０号</t>
    <rPh sb="0" eb="3">
      <t>ヒョウゴケン</t>
    </rPh>
    <rPh sb="3" eb="6">
      <t>カワニシシ</t>
    </rPh>
    <rPh sb="6" eb="8">
      <t>オオベ</t>
    </rPh>
    <rPh sb="9" eb="11">
      <t>チョウメ</t>
    </rPh>
    <rPh sb="13" eb="14">
      <t>バン</t>
    </rPh>
    <rPh sb="16" eb="17">
      <t>ゴウ</t>
    </rPh>
    <phoneticPr fontId="1"/>
  </si>
  <si>
    <t>兵庫県川西市火打１丁目１番７号</t>
    <rPh sb="0" eb="3">
      <t>ヒョウゴケン</t>
    </rPh>
    <rPh sb="3" eb="6">
      <t>カワニシシ</t>
    </rPh>
    <rPh sb="6" eb="8">
      <t>ヒウチ</t>
    </rPh>
    <rPh sb="9" eb="11">
      <t>チョウメ</t>
    </rPh>
    <rPh sb="12" eb="13">
      <t>バン</t>
    </rPh>
    <rPh sb="14" eb="15">
      <t>ゴウ</t>
    </rPh>
    <phoneticPr fontId="1"/>
  </si>
  <si>
    <t>　調査項目の見直しなど、具体的な改善が行われている。</t>
    <rPh sb="1" eb="3">
      <t>チョウサ</t>
    </rPh>
    <rPh sb="3" eb="5">
      <t>コウモク</t>
    </rPh>
    <rPh sb="6" eb="8">
      <t>ミナオ</t>
    </rPh>
    <rPh sb="12" eb="15">
      <t>グタイテキ</t>
    </rPh>
    <rPh sb="16" eb="18">
      <t>カイゼン</t>
    </rPh>
    <rPh sb="19" eb="20">
      <t>オコナ</t>
    </rPh>
    <phoneticPr fontId="1"/>
  </si>
  <si>
    <t>　適切に行われている。</t>
    <rPh sb="1" eb="3">
      <t>テキセツ</t>
    </rPh>
    <rPh sb="4" eb="5">
      <t>オコナ</t>
    </rPh>
    <phoneticPr fontId="1"/>
  </si>
  <si>
    <t>　利用者のニーズを把握し、具体的に改善が行われている。</t>
    <rPh sb="1" eb="4">
      <t>リヨウシャ</t>
    </rPh>
    <rPh sb="9" eb="11">
      <t>ハアク</t>
    </rPh>
    <rPh sb="13" eb="16">
      <t>グタイテキ</t>
    </rPh>
    <rPh sb="17" eb="19">
      <t>カイゼン</t>
    </rPh>
    <rPh sb="20" eb="21">
      <t>オコナ</t>
    </rPh>
    <phoneticPr fontId="1"/>
  </si>
  <si>
    <t>　利用者家族からの意見を把握するための取り組みが行われている。</t>
    <rPh sb="1" eb="4">
      <t>リヨウシャ</t>
    </rPh>
    <rPh sb="4" eb="6">
      <t>カゾク</t>
    </rPh>
    <rPh sb="9" eb="11">
      <t>イケン</t>
    </rPh>
    <rPh sb="12" eb="14">
      <t>ハアク</t>
    </rPh>
    <rPh sb="19" eb="20">
      <t>ト</t>
    </rPh>
    <rPh sb="21" eb="22">
      <t>ク</t>
    </rPh>
    <rPh sb="24" eb="25">
      <t>オコナ</t>
    </rPh>
    <phoneticPr fontId="1"/>
  </si>
  <si>
    <t>　延長保育の実施日数を増やすなど、具体的な取り組みを行っている。</t>
    <rPh sb="1" eb="3">
      <t>エンチョウ</t>
    </rPh>
    <rPh sb="3" eb="5">
      <t>ホイク</t>
    </rPh>
    <rPh sb="6" eb="8">
      <t>ジッシ</t>
    </rPh>
    <rPh sb="8" eb="10">
      <t>ニッスウ</t>
    </rPh>
    <rPh sb="11" eb="12">
      <t>フ</t>
    </rPh>
    <rPh sb="17" eb="20">
      <t>グタイテキ</t>
    </rPh>
    <rPh sb="21" eb="22">
      <t>ト</t>
    </rPh>
    <rPh sb="23" eb="24">
      <t>ク</t>
    </rPh>
    <rPh sb="26" eb="27">
      <t>オコナ</t>
    </rPh>
    <phoneticPr fontId="1"/>
  </si>
  <si>
    <t>　適切に行われている。</t>
    <rPh sb="1" eb="3">
      <t>テキセツ</t>
    </rPh>
    <rPh sb="4" eb="5">
      <t>オコナ</t>
    </rPh>
    <phoneticPr fontId="1"/>
  </si>
  <si>
    <t>　外部研修への参加や研修内容の共有などに努めている。</t>
    <rPh sb="1" eb="3">
      <t>ガイブ</t>
    </rPh>
    <rPh sb="3" eb="5">
      <t>ケンシュウ</t>
    </rPh>
    <rPh sb="7" eb="9">
      <t>サンカ</t>
    </rPh>
    <rPh sb="10" eb="12">
      <t>ケンシュウ</t>
    </rPh>
    <rPh sb="12" eb="14">
      <t>ナイヨウ</t>
    </rPh>
    <rPh sb="15" eb="17">
      <t>キョウユウ</t>
    </rPh>
    <rPh sb="20" eb="21">
      <t>ツト</t>
    </rPh>
    <phoneticPr fontId="1"/>
  </si>
  <si>
    <t>　手続きや説明について、適切に行われている。</t>
    <rPh sb="1" eb="3">
      <t>テツヅ</t>
    </rPh>
    <rPh sb="5" eb="7">
      <t>セツメイ</t>
    </rPh>
    <rPh sb="12" eb="14">
      <t>テキセツ</t>
    </rPh>
    <rPh sb="15" eb="16">
      <t>オコナ</t>
    </rPh>
    <phoneticPr fontId="1"/>
  </si>
  <si>
    <t>　地域住民への広報活動や交流を図るなど、施設や障がい者への理解が深まるような取り組みが必要である。</t>
    <rPh sb="1" eb="3">
      <t>チイキ</t>
    </rPh>
    <rPh sb="3" eb="5">
      <t>ジュウミン</t>
    </rPh>
    <rPh sb="7" eb="9">
      <t>コウホウ</t>
    </rPh>
    <rPh sb="9" eb="11">
      <t>カツドウ</t>
    </rPh>
    <rPh sb="12" eb="14">
      <t>コウリュウ</t>
    </rPh>
    <rPh sb="15" eb="16">
      <t>ハカ</t>
    </rPh>
    <rPh sb="20" eb="22">
      <t>シセツ</t>
    </rPh>
    <rPh sb="23" eb="24">
      <t>ショウ</t>
    </rPh>
    <rPh sb="26" eb="27">
      <t>シャ</t>
    </rPh>
    <rPh sb="29" eb="31">
      <t>リカイ</t>
    </rPh>
    <rPh sb="32" eb="33">
      <t>フカ</t>
    </rPh>
    <rPh sb="38" eb="39">
      <t>ト</t>
    </rPh>
    <rPh sb="40" eb="41">
      <t>ク</t>
    </rPh>
    <rPh sb="43" eb="45">
      <t>ヒツヨウ</t>
    </rPh>
    <phoneticPr fontId="1"/>
  </si>
  <si>
    <t>　基準を充足する人員は確保されているが、専門職の欠員が生じている。</t>
    <rPh sb="1" eb="3">
      <t>キジュン</t>
    </rPh>
    <rPh sb="4" eb="6">
      <t>ジュウソク</t>
    </rPh>
    <rPh sb="8" eb="10">
      <t>ジンイン</t>
    </rPh>
    <rPh sb="11" eb="13">
      <t>カクホ</t>
    </rPh>
    <rPh sb="20" eb="22">
      <t>センモン</t>
    </rPh>
    <rPh sb="22" eb="23">
      <t>ショク</t>
    </rPh>
    <rPh sb="24" eb="26">
      <t>ケツイン</t>
    </rPh>
    <rPh sb="27" eb="28">
      <t>ショウ</t>
    </rPh>
    <phoneticPr fontId="1"/>
  </si>
  <si>
    <t>　児童発達支援センターとして、児童発達支援事業、保育所等訪問支援事業、相談支援事業などを実施し、地域の中核的な療育支援機関としての役割を果たしている。</t>
    <rPh sb="1" eb="3">
      <t>ジドウ</t>
    </rPh>
    <rPh sb="3" eb="5">
      <t>ハッタツ</t>
    </rPh>
    <rPh sb="5" eb="7">
      <t>シエン</t>
    </rPh>
    <rPh sb="15" eb="17">
      <t>ジドウ</t>
    </rPh>
    <rPh sb="17" eb="19">
      <t>ハッタツ</t>
    </rPh>
    <rPh sb="19" eb="21">
      <t>シエン</t>
    </rPh>
    <rPh sb="21" eb="23">
      <t>ジギョウ</t>
    </rPh>
    <rPh sb="24" eb="26">
      <t>ホイク</t>
    </rPh>
    <rPh sb="26" eb="27">
      <t>ショ</t>
    </rPh>
    <rPh sb="27" eb="28">
      <t>トウ</t>
    </rPh>
    <rPh sb="28" eb="30">
      <t>ホウモン</t>
    </rPh>
    <rPh sb="30" eb="32">
      <t>シエン</t>
    </rPh>
    <rPh sb="32" eb="34">
      <t>ジギョウ</t>
    </rPh>
    <rPh sb="35" eb="37">
      <t>ソウダン</t>
    </rPh>
    <rPh sb="37" eb="39">
      <t>シエン</t>
    </rPh>
    <rPh sb="39" eb="41">
      <t>ジギョウ</t>
    </rPh>
    <rPh sb="44" eb="46">
      <t>ジッシ</t>
    </rPh>
    <rPh sb="48" eb="50">
      <t>チイキ</t>
    </rPh>
    <rPh sb="51" eb="54">
      <t>チュウカクテキ</t>
    </rPh>
    <rPh sb="55" eb="57">
      <t>リョウイク</t>
    </rPh>
    <rPh sb="57" eb="59">
      <t>シエン</t>
    </rPh>
    <rPh sb="59" eb="61">
      <t>キカン</t>
    </rPh>
    <rPh sb="65" eb="67">
      <t>ヤクワリ</t>
    </rPh>
    <rPh sb="68" eb="69">
      <t>ハ</t>
    </rPh>
    <phoneticPr fontId="1"/>
  </si>
  <si>
    <t>　利用者の要望に応じ、適切に事業を実施している。また、相談支援事業では、相談支援専門員を増員するなど、相談支援体制の充実が図られている。</t>
    <rPh sb="1" eb="4">
      <t>リヨウシャ</t>
    </rPh>
    <rPh sb="5" eb="7">
      <t>ヨウボウ</t>
    </rPh>
    <rPh sb="8" eb="9">
      <t>オウ</t>
    </rPh>
    <rPh sb="11" eb="13">
      <t>テキセツ</t>
    </rPh>
    <rPh sb="14" eb="16">
      <t>ジギョウ</t>
    </rPh>
    <rPh sb="17" eb="19">
      <t>ジッシ</t>
    </rPh>
    <rPh sb="27" eb="29">
      <t>ソウダン</t>
    </rPh>
    <rPh sb="29" eb="31">
      <t>シエン</t>
    </rPh>
    <rPh sb="31" eb="33">
      <t>ジギョウ</t>
    </rPh>
    <rPh sb="36" eb="38">
      <t>ソウダン</t>
    </rPh>
    <rPh sb="38" eb="40">
      <t>シエン</t>
    </rPh>
    <rPh sb="40" eb="43">
      <t>センモンイン</t>
    </rPh>
    <rPh sb="44" eb="46">
      <t>ゾウイン</t>
    </rPh>
    <rPh sb="51" eb="53">
      <t>ソウダン</t>
    </rPh>
    <rPh sb="53" eb="55">
      <t>シエン</t>
    </rPh>
    <rPh sb="55" eb="57">
      <t>タイセイ</t>
    </rPh>
    <rPh sb="58" eb="60">
      <t>ジュウジツ</t>
    </rPh>
    <rPh sb="61" eb="62">
      <t>ハカ</t>
    </rPh>
    <phoneticPr fontId="1"/>
  </si>
  <si>
    <t>　児童発達支援では、延長保育の日数の増加や実施時期を早めるなど、充実が図られている。また、相談支援事業や保育所等訪問支援事業において、利用者が増加している。</t>
    <rPh sb="1" eb="3">
      <t>ジドウ</t>
    </rPh>
    <rPh sb="3" eb="5">
      <t>ハッタツ</t>
    </rPh>
    <rPh sb="5" eb="7">
      <t>シエン</t>
    </rPh>
    <rPh sb="10" eb="12">
      <t>エンチョウ</t>
    </rPh>
    <rPh sb="12" eb="14">
      <t>ホイク</t>
    </rPh>
    <rPh sb="15" eb="17">
      <t>ニッスウ</t>
    </rPh>
    <rPh sb="18" eb="20">
      <t>ゾウカ</t>
    </rPh>
    <rPh sb="21" eb="23">
      <t>ジッシ</t>
    </rPh>
    <rPh sb="23" eb="25">
      <t>ジキ</t>
    </rPh>
    <rPh sb="26" eb="27">
      <t>ハヤ</t>
    </rPh>
    <rPh sb="32" eb="34">
      <t>ジュウジツ</t>
    </rPh>
    <rPh sb="35" eb="36">
      <t>ハカ</t>
    </rPh>
    <rPh sb="45" eb="47">
      <t>ソウダン</t>
    </rPh>
    <rPh sb="47" eb="49">
      <t>シエン</t>
    </rPh>
    <rPh sb="49" eb="51">
      <t>ジギョウ</t>
    </rPh>
    <rPh sb="52" eb="54">
      <t>ホイク</t>
    </rPh>
    <rPh sb="54" eb="55">
      <t>ショ</t>
    </rPh>
    <rPh sb="55" eb="56">
      <t>トウ</t>
    </rPh>
    <rPh sb="56" eb="58">
      <t>ホウモン</t>
    </rPh>
    <rPh sb="58" eb="60">
      <t>シエン</t>
    </rPh>
    <rPh sb="60" eb="62">
      <t>ジギョウ</t>
    </rPh>
    <rPh sb="67" eb="70">
      <t>リヨウシャ</t>
    </rPh>
    <rPh sb="71" eb="73">
      <t>ゾウカ</t>
    </rPh>
    <phoneticPr fontId="1"/>
  </si>
  <si>
    <t>　地域の中核的な療育支援機関として、多様なサービスを適切に実施している。</t>
    <rPh sb="1" eb="3">
      <t>チイキ</t>
    </rPh>
    <rPh sb="4" eb="7">
      <t>チュウカクテキ</t>
    </rPh>
    <rPh sb="8" eb="10">
      <t>リョウイク</t>
    </rPh>
    <rPh sb="10" eb="12">
      <t>シエン</t>
    </rPh>
    <rPh sb="12" eb="14">
      <t>キカン</t>
    </rPh>
    <rPh sb="18" eb="20">
      <t>タヨウ</t>
    </rPh>
    <rPh sb="26" eb="28">
      <t>テキセツ</t>
    </rPh>
    <rPh sb="29" eb="31">
      <t>ジッシ</t>
    </rPh>
    <phoneticPr fontId="1"/>
  </si>
  <si>
    <t>　相談支援事業の利用者増加に対しては、法人内での業務の平準化や効率化に取り組むとともに、障がい者自立支援協議会など関係機関との協議の場を通じて改善を図っていく必要がある。</t>
    <rPh sb="1" eb="3">
      <t>ソウダン</t>
    </rPh>
    <rPh sb="3" eb="5">
      <t>シエン</t>
    </rPh>
    <rPh sb="5" eb="7">
      <t>ジギョウ</t>
    </rPh>
    <rPh sb="8" eb="11">
      <t>リヨウシャ</t>
    </rPh>
    <rPh sb="11" eb="13">
      <t>ゾウカ</t>
    </rPh>
    <rPh sb="14" eb="15">
      <t>タイ</t>
    </rPh>
    <rPh sb="19" eb="21">
      <t>ホウジン</t>
    </rPh>
    <rPh sb="21" eb="22">
      <t>ナイ</t>
    </rPh>
    <rPh sb="24" eb="26">
      <t>ギョウム</t>
    </rPh>
    <rPh sb="27" eb="30">
      <t>ヘイジュンカ</t>
    </rPh>
    <rPh sb="31" eb="34">
      <t>コウリツカ</t>
    </rPh>
    <rPh sb="35" eb="36">
      <t>ト</t>
    </rPh>
    <rPh sb="37" eb="38">
      <t>ク</t>
    </rPh>
    <rPh sb="44" eb="45">
      <t>ショウ</t>
    </rPh>
    <rPh sb="47" eb="48">
      <t>シャ</t>
    </rPh>
    <rPh sb="48" eb="50">
      <t>ジリツ</t>
    </rPh>
    <rPh sb="50" eb="52">
      <t>シエン</t>
    </rPh>
    <rPh sb="52" eb="55">
      <t>キョウギカイ</t>
    </rPh>
    <rPh sb="57" eb="59">
      <t>カンケイ</t>
    </rPh>
    <rPh sb="59" eb="61">
      <t>キカン</t>
    </rPh>
    <rPh sb="63" eb="65">
      <t>キョウギ</t>
    </rPh>
    <rPh sb="66" eb="67">
      <t>バ</t>
    </rPh>
    <rPh sb="68" eb="69">
      <t>ツウ</t>
    </rPh>
    <rPh sb="71" eb="73">
      <t>カイゼン</t>
    </rPh>
    <rPh sb="74" eb="75">
      <t>ハカ</t>
    </rPh>
    <rPh sb="79" eb="81">
      <t>ヒツヨウ</t>
    </rPh>
    <phoneticPr fontId="1"/>
  </si>
  <si>
    <t>　相談支援事業の円滑な実施に向け、民間相談支援事業所への技術的支援を行っている。</t>
    <rPh sb="1" eb="3">
      <t>ソウダン</t>
    </rPh>
    <rPh sb="3" eb="5">
      <t>シエン</t>
    </rPh>
    <rPh sb="5" eb="7">
      <t>ジギョウ</t>
    </rPh>
    <rPh sb="8" eb="10">
      <t>エンカツ</t>
    </rPh>
    <rPh sb="11" eb="13">
      <t>ジッシ</t>
    </rPh>
    <rPh sb="14" eb="15">
      <t>ム</t>
    </rPh>
    <phoneticPr fontId="1"/>
  </si>
  <si>
    <t>　児童発達支援センターとして、児童発達支援事業、保育所等訪問支援事業、相談支援事業などを実施し、地域の中核的な療育支援機関としての役割を果たしている。</t>
    <rPh sb="1" eb="7">
      <t>ジドウハッタツシエン</t>
    </rPh>
    <rPh sb="15" eb="23">
      <t>ジドウハッタツシエンジギョウ</t>
    </rPh>
    <rPh sb="24" eb="28">
      <t>ホイクショトウ</t>
    </rPh>
    <rPh sb="28" eb="34">
      <t>ホウモンシエンジギョウ</t>
    </rPh>
    <rPh sb="35" eb="41">
      <t>ソウダンシエンジギョウ</t>
    </rPh>
    <rPh sb="44" eb="46">
      <t>ジッシ</t>
    </rPh>
    <rPh sb="48" eb="50">
      <t>チイキ</t>
    </rPh>
    <rPh sb="51" eb="54">
      <t>チュウカクテキ</t>
    </rPh>
    <rPh sb="55" eb="61">
      <t>リョウイクシエンキカン</t>
    </rPh>
    <rPh sb="65" eb="67">
      <t>ヤクワリ</t>
    </rPh>
    <rPh sb="68" eb="69">
      <t>ハ</t>
    </rPh>
    <phoneticPr fontId="1"/>
  </si>
  <si>
    <t>　相談支援事業や保育所等訪問支援については、前年度に引き続き、利用者が増加している。</t>
    <rPh sb="1" eb="3">
      <t>ソウダン</t>
    </rPh>
    <rPh sb="3" eb="5">
      <t>シエン</t>
    </rPh>
    <rPh sb="5" eb="7">
      <t>ジギョウ</t>
    </rPh>
    <rPh sb="8" eb="10">
      <t>ホイク</t>
    </rPh>
    <rPh sb="10" eb="11">
      <t>ショ</t>
    </rPh>
    <rPh sb="11" eb="12">
      <t>トウ</t>
    </rPh>
    <rPh sb="12" eb="14">
      <t>ホウモン</t>
    </rPh>
    <rPh sb="14" eb="16">
      <t>シエン</t>
    </rPh>
    <rPh sb="22" eb="25">
      <t>ゼンネンド</t>
    </rPh>
    <rPh sb="26" eb="27">
      <t>ヒ</t>
    </rPh>
    <rPh sb="28" eb="29">
      <t>ツヅ</t>
    </rPh>
    <rPh sb="31" eb="34">
      <t>リヨウシャ</t>
    </rPh>
    <rPh sb="35" eb="37">
      <t>ゾウカ</t>
    </rPh>
    <phoneticPr fontId="1"/>
  </si>
  <si>
    <t>　児童発達支援センターとしての役割を踏まえ、居宅訪問型児童発達支援の実施や重症心身障がい児に対する支援体制の整備など、新たなニーズへの対応について検討していく必要がある。</t>
    <rPh sb="1" eb="3">
      <t>ジドウ</t>
    </rPh>
    <rPh sb="3" eb="5">
      <t>ハッタツ</t>
    </rPh>
    <rPh sb="5" eb="7">
      <t>シエン</t>
    </rPh>
    <rPh sb="15" eb="17">
      <t>ヤクワリ</t>
    </rPh>
    <rPh sb="18" eb="19">
      <t>フ</t>
    </rPh>
    <rPh sb="22" eb="24">
      <t>キョタク</t>
    </rPh>
    <rPh sb="24" eb="26">
      <t>ホウモン</t>
    </rPh>
    <rPh sb="26" eb="27">
      <t>ガタ</t>
    </rPh>
    <rPh sb="27" eb="29">
      <t>ジドウ</t>
    </rPh>
    <rPh sb="29" eb="31">
      <t>ハッタツ</t>
    </rPh>
    <rPh sb="31" eb="33">
      <t>シエン</t>
    </rPh>
    <rPh sb="34" eb="36">
      <t>ジッシ</t>
    </rPh>
    <rPh sb="37" eb="39">
      <t>ジュウショウ</t>
    </rPh>
    <rPh sb="39" eb="41">
      <t>シンシン</t>
    </rPh>
    <rPh sb="41" eb="42">
      <t>ショウ</t>
    </rPh>
    <rPh sb="44" eb="45">
      <t>ジ</t>
    </rPh>
    <rPh sb="46" eb="47">
      <t>タイ</t>
    </rPh>
    <rPh sb="49" eb="51">
      <t>シエン</t>
    </rPh>
    <rPh sb="51" eb="53">
      <t>タイセイ</t>
    </rPh>
    <rPh sb="54" eb="56">
      <t>セイビ</t>
    </rPh>
    <rPh sb="59" eb="60">
      <t>アラ</t>
    </rPh>
    <rPh sb="67" eb="69">
      <t>タイオウ</t>
    </rPh>
    <rPh sb="73" eb="75">
      <t>ケントウ</t>
    </rPh>
    <rPh sb="79" eb="81">
      <t>ヒツヨウ</t>
    </rPh>
    <phoneticPr fontId="1"/>
  </si>
  <si>
    <t>　積極的な取り組みが期待される。</t>
    <rPh sb="1" eb="4">
      <t>セッキョクテキ</t>
    </rPh>
    <rPh sb="5" eb="6">
      <t>ト</t>
    </rPh>
    <rPh sb="7" eb="8">
      <t>ク</t>
    </rPh>
    <rPh sb="10" eb="12">
      <t>キタイ</t>
    </rPh>
    <phoneticPr fontId="1"/>
  </si>
  <si>
    <t>　適切な対応が行われている。</t>
    <rPh sb="1" eb="3">
      <t>テキセツ</t>
    </rPh>
    <rPh sb="4" eb="6">
      <t>タイオウ</t>
    </rPh>
    <rPh sb="7" eb="8">
      <t>オコナ</t>
    </rPh>
    <phoneticPr fontId="1"/>
  </si>
  <si>
    <t>　職員の欠員が重なっている状況にあり、事業運営への支障が懸念されることから、障がい児施設で働く意義をアピールするなど、これまでとは異なったアプローチによる人員確保策を早急に講じる必要がある。</t>
    <rPh sb="1" eb="3">
      <t>ショクイン</t>
    </rPh>
    <rPh sb="4" eb="6">
      <t>ケツイン</t>
    </rPh>
    <rPh sb="7" eb="8">
      <t>カサ</t>
    </rPh>
    <rPh sb="13" eb="15">
      <t>ジョウキョウ</t>
    </rPh>
    <rPh sb="19" eb="21">
      <t>ジギョウ</t>
    </rPh>
    <rPh sb="21" eb="23">
      <t>ウンエイ</t>
    </rPh>
    <rPh sb="25" eb="27">
      <t>シショウ</t>
    </rPh>
    <rPh sb="28" eb="30">
      <t>ケネン</t>
    </rPh>
    <rPh sb="38" eb="39">
      <t>ショウ</t>
    </rPh>
    <rPh sb="41" eb="42">
      <t>ジ</t>
    </rPh>
    <rPh sb="42" eb="44">
      <t>シセツ</t>
    </rPh>
    <rPh sb="45" eb="46">
      <t>ハタラ</t>
    </rPh>
    <rPh sb="47" eb="49">
      <t>イギ</t>
    </rPh>
    <rPh sb="65" eb="66">
      <t>コト</t>
    </rPh>
    <rPh sb="77" eb="79">
      <t>ジンイン</t>
    </rPh>
    <rPh sb="79" eb="81">
      <t>カクホ</t>
    </rPh>
    <rPh sb="81" eb="82">
      <t>サク</t>
    </rPh>
    <rPh sb="83" eb="85">
      <t>サッキュウ</t>
    </rPh>
    <rPh sb="86" eb="87">
      <t>コウ</t>
    </rPh>
    <rPh sb="89" eb="91">
      <t>ヒツヨウ</t>
    </rPh>
    <phoneticPr fontId="1"/>
  </si>
  <si>
    <t>　欠員により、他の職員への業務上の負荷増大が懸念されることから、管理者による適切なマネジメントが求められる。</t>
    <rPh sb="1" eb="3">
      <t>ケツイン</t>
    </rPh>
    <rPh sb="7" eb="8">
      <t>タ</t>
    </rPh>
    <rPh sb="9" eb="11">
      <t>ショクイン</t>
    </rPh>
    <rPh sb="13" eb="16">
      <t>ギョウムジョウ</t>
    </rPh>
    <rPh sb="17" eb="19">
      <t>フカ</t>
    </rPh>
    <rPh sb="19" eb="21">
      <t>ゾウダイ</t>
    </rPh>
    <rPh sb="22" eb="24">
      <t>ケネン</t>
    </rPh>
    <rPh sb="32" eb="35">
      <t>カンリシャ</t>
    </rPh>
    <rPh sb="38" eb="40">
      <t>テキセツ</t>
    </rPh>
    <rPh sb="48" eb="49">
      <t>モト</t>
    </rPh>
    <phoneticPr fontId="1"/>
  </si>
  <si>
    <t>　警備会社との契約見直しなど、経費の節減に努めている。</t>
    <rPh sb="1" eb="3">
      <t>ケイビ</t>
    </rPh>
    <rPh sb="3" eb="5">
      <t>ガイシャ</t>
    </rPh>
    <rPh sb="7" eb="9">
      <t>ケイヤク</t>
    </rPh>
    <rPh sb="9" eb="11">
      <t>ミナオ</t>
    </rPh>
    <rPh sb="15" eb="17">
      <t>ケイヒ</t>
    </rPh>
    <rPh sb="18" eb="20">
      <t>セツゲン</t>
    </rPh>
    <rPh sb="21" eb="22">
      <t>ツト</t>
    </rPh>
    <phoneticPr fontId="1"/>
  </si>
  <si>
    <t>　施設の経年化に伴い、今後も修繕箇所の増加が見込まれることから、日常の管理運営の中で建物や設備の状況を的確に把握し、計画的な修繕を行う必要がある。</t>
    <rPh sb="1" eb="3">
      <t>シセツ</t>
    </rPh>
    <rPh sb="4" eb="7">
      <t>ケイネンカ</t>
    </rPh>
    <rPh sb="8" eb="9">
      <t>トモナ</t>
    </rPh>
    <rPh sb="11" eb="13">
      <t>コンゴ</t>
    </rPh>
    <rPh sb="14" eb="16">
      <t>シュウゼン</t>
    </rPh>
    <rPh sb="16" eb="18">
      <t>カショ</t>
    </rPh>
    <rPh sb="19" eb="21">
      <t>ゾウカ</t>
    </rPh>
    <rPh sb="22" eb="24">
      <t>ミコ</t>
    </rPh>
    <rPh sb="32" eb="34">
      <t>ニチジョウ</t>
    </rPh>
    <rPh sb="35" eb="37">
      <t>カンリ</t>
    </rPh>
    <rPh sb="37" eb="39">
      <t>ウンエイ</t>
    </rPh>
    <rPh sb="40" eb="41">
      <t>ナカ</t>
    </rPh>
    <rPh sb="42" eb="44">
      <t>タテモノ</t>
    </rPh>
    <rPh sb="45" eb="47">
      <t>セツビ</t>
    </rPh>
    <rPh sb="48" eb="50">
      <t>ジョウキョウ</t>
    </rPh>
    <rPh sb="51" eb="53">
      <t>テキカク</t>
    </rPh>
    <rPh sb="54" eb="56">
      <t>ハアク</t>
    </rPh>
    <rPh sb="58" eb="61">
      <t>ケイカクテキ</t>
    </rPh>
    <rPh sb="62" eb="64">
      <t>シュウゼン</t>
    </rPh>
    <rPh sb="65" eb="66">
      <t>オコナ</t>
    </rPh>
    <rPh sb="67" eb="69">
      <t>ヒツヨウ</t>
    </rPh>
    <phoneticPr fontId="1"/>
  </si>
  <si>
    <t>　警備費用をはじめ、経常経費の節減に努めている。</t>
    <rPh sb="1" eb="3">
      <t>ケイビ</t>
    </rPh>
    <rPh sb="3" eb="5">
      <t>ヒヨウ</t>
    </rPh>
    <rPh sb="10" eb="12">
      <t>ケイジョウ</t>
    </rPh>
    <rPh sb="12" eb="14">
      <t>ケイヒ</t>
    </rPh>
    <rPh sb="15" eb="17">
      <t>セツゲン</t>
    </rPh>
    <rPh sb="18" eb="19">
      <t>ツト</t>
    </rPh>
    <phoneticPr fontId="1"/>
  </si>
  <si>
    <t>　児童発達支援では、出席率の向上に向け、さまざまな取り組みを行っている。
　また、相談支援事業では、相談支援専門員を増員するなど、利用者数の増加に合わせた対応が行われている。</t>
    <rPh sb="1" eb="3">
      <t>ジドウ</t>
    </rPh>
    <rPh sb="3" eb="5">
      <t>ハッタツ</t>
    </rPh>
    <rPh sb="5" eb="7">
      <t>シエン</t>
    </rPh>
    <rPh sb="10" eb="12">
      <t>シュッセキ</t>
    </rPh>
    <rPh sb="12" eb="13">
      <t>リツ</t>
    </rPh>
    <rPh sb="14" eb="16">
      <t>コウジョウ</t>
    </rPh>
    <rPh sb="17" eb="18">
      <t>ム</t>
    </rPh>
    <rPh sb="25" eb="26">
      <t>ト</t>
    </rPh>
    <rPh sb="27" eb="28">
      <t>ク</t>
    </rPh>
    <rPh sb="30" eb="31">
      <t>オコナ</t>
    </rPh>
    <rPh sb="41" eb="43">
      <t>ソウダン</t>
    </rPh>
    <rPh sb="43" eb="45">
      <t>シエン</t>
    </rPh>
    <rPh sb="45" eb="47">
      <t>ジギョウ</t>
    </rPh>
    <rPh sb="50" eb="52">
      <t>ソウダン</t>
    </rPh>
    <rPh sb="52" eb="54">
      <t>シエン</t>
    </rPh>
    <rPh sb="54" eb="57">
      <t>センモンイン</t>
    </rPh>
    <rPh sb="58" eb="60">
      <t>ゾウイン</t>
    </rPh>
    <rPh sb="77" eb="79">
      <t>タイオウ</t>
    </rPh>
    <rPh sb="80" eb="81">
      <t>オコナ</t>
    </rPh>
    <phoneticPr fontId="1"/>
  </si>
  <si>
    <t>　相談支援や保育所等訪問支援では、利用者の増加により増収が図られているが、児童発達支援においては、出席率の低下により減収となっている。</t>
    <rPh sb="1" eb="3">
      <t>ソウダン</t>
    </rPh>
    <rPh sb="3" eb="5">
      <t>シエン</t>
    </rPh>
    <rPh sb="6" eb="8">
      <t>ホイク</t>
    </rPh>
    <rPh sb="8" eb="9">
      <t>ショ</t>
    </rPh>
    <rPh sb="9" eb="10">
      <t>トウ</t>
    </rPh>
    <rPh sb="10" eb="12">
      <t>ホウモン</t>
    </rPh>
    <rPh sb="12" eb="14">
      <t>シエン</t>
    </rPh>
    <rPh sb="17" eb="20">
      <t>リヨウシャ</t>
    </rPh>
    <rPh sb="21" eb="23">
      <t>ゾウカ</t>
    </rPh>
    <rPh sb="26" eb="28">
      <t>ゾウシュウ</t>
    </rPh>
    <rPh sb="29" eb="30">
      <t>ハカ</t>
    </rPh>
    <rPh sb="37" eb="39">
      <t>ジドウ</t>
    </rPh>
    <rPh sb="39" eb="41">
      <t>ハッタツ</t>
    </rPh>
    <rPh sb="41" eb="43">
      <t>シエン</t>
    </rPh>
    <rPh sb="49" eb="51">
      <t>シュッセキ</t>
    </rPh>
    <rPh sb="51" eb="52">
      <t>リツ</t>
    </rPh>
    <rPh sb="53" eb="55">
      <t>テイカ</t>
    </rPh>
    <rPh sb="58" eb="60">
      <t>ゲンシュウ</t>
    </rPh>
    <phoneticPr fontId="1"/>
  </si>
  <si>
    <t>　相談支援事業の利用者の増加に対し、適切に対応していく必要がある。また、児童発達支援について、低年齢の利用者の出席率向上に向けた効果的な支援策を検討する必要がある。</t>
    <rPh sb="1" eb="3">
      <t>ソウダン</t>
    </rPh>
    <rPh sb="3" eb="5">
      <t>シエン</t>
    </rPh>
    <rPh sb="5" eb="7">
      <t>ジギョウ</t>
    </rPh>
    <rPh sb="8" eb="11">
      <t>リヨウシャ</t>
    </rPh>
    <rPh sb="12" eb="14">
      <t>ゾウカ</t>
    </rPh>
    <rPh sb="15" eb="16">
      <t>タイ</t>
    </rPh>
    <rPh sb="18" eb="20">
      <t>テキセツ</t>
    </rPh>
    <rPh sb="21" eb="23">
      <t>タイオウ</t>
    </rPh>
    <rPh sb="27" eb="29">
      <t>ヒツヨウ</t>
    </rPh>
    <rPh sb="36" eb="38">
      <t>ジドウ</t>
    </rPh>
    <rPh sb="38" eb="40">
      <t>ハッタツ</t>
    </rPh>
    <rPh sb="40" eb="42">
      <t>シエン</t>
    </rPh>
    <rPh sb="47" eb="50">
      <t>テイネンレイ</t>
    </rPh>
    <rPh sb="51" eb="54">
      <t>リヨウシャ</t>
    </rPh>
    <rPh sb="55" eb="57">
      <t>シュッセキ</t>
    </rPh>
    <rPh sb="57" eb="58">
      <t>リツ</t>
    </rPh>
    <rPh sb="58" eb="60">
      <t>コウジョウ</t>
    </rPh>
    <rPh sb="61" eb="62">
      <t>ム</t>
    </rPh>
    <rPh sb="64" eb="67">
      <t>コウカテキ</t>
    </rPh>
    <rPh sb="68" eb="70">
      <t>シエン</t>
    </rPh>
    <rPh sb="70" eb="71">
      <t>サク</t>
    </rPh>
    <rPh sb="72" eb="74">
      <t>ケントウ</t>
    </rPh>
    <rPh sb="76" eb="78">
      <t>ヒツヨウ</t>
    </rPh>
    <phoneticPr fontId="1"/>
  </si>
  <si>
    <t>　相談支援事業等が増収となったものの、障害福祉サービス等事業収入全体では、前年度より減収となっている。</t>
    <rPh sb="1" eb="3">
      <t>ソウダン</t>
    </rPh>
    <rPh sb="3" eb="5">
      <t>シエン</t>
    </rPh>
    <rPh sb="5" eb="7">
      <t>ジギョウ</t>
    </rPh>
    <rPh sb="7" eb="8">
      <t>トウ</t>
    </rPh>
    <rPh sb="9" eb="11">
      <t>ゾウシュウ</t>
    </rPh>
    <rPh sb="19" eb="21">
      <t>ショウガイ</t>
    </rPh>
    <rPh sb="21" eb="23">
      <t>フクシ</t>
    </rPh>
    <rPh sb="27" eb="28">
      <t>トウ</t>
    </rPh>
    <rPh sb="28" eb="30">
      <t>ジギョウ</t>
    </rPh>
    <rPh sb="30" eb="32">
      <t>シュウニュウ</t>
    </rPh>
    <rPh sb="32" eb="34">
      <t>ゼンタイ</t>
    </rPh>
    <rPh sb="37" eb="40">
      <t>ゼンネンド</t>
    </rPh>
    <rPh sb="42" eb="44">
      <t>ゲンシュウ</t>
    </rPh>
    <phoneticPr fontId="1"/>
  </si>
  <si>
    <t>　従来、さくら園の収支不足を補填していたさくらんぼ事業も、近年赤字決算が続いていることから、官民の役割分担の視点も踏まえ、そのあり方を再検討する必要がある。</t>
    <rPh sb="1" eb="3">
      <t>ジュウライ</t>
    </rPh>
    <rPh sb="7" eb="8">
      <t>エン</t>
    </rPh>
    <rPh sb="9" eb="11">
      <t>シュウシ</t>
    </rPh>
    <rPh sb="11" eb="13">
      <t>ブソク</t>
    </rPh>
    <rPh sb="14" eb="16">
      <t>ホテン</t>
    </rPh>
    <rPh sb="25" eb="27">
      <t>ジギョウ</t>
    </rPh>
    <rPh sb="29" eb="31">
      <t>キンネン</t>
    </rPh>
    <rPh sb="31" eb="33">
      <t>アカジ</t>
    </rPh>
    <rPh sb="33" eb="35">
      <t>ケッサン</t>
    </rPh>
    <rPh sb="36" eb="37">
      <t>ツヅ</t>
    </rPh>
    <rPh sb="46" eb="48">
      <t>カンミン</t>
    </rPh>
    <rPh sb="49" eb="51">
      <t>ヤクワリ</t>
    </rPh>
    <rPh sb="51" eb="53">
      <t>ブンタン</t>
    </rPh>
    <rPh sb="54" eb="56">
      <t>シテン</t>
    </rPh>
    <rPh sb="57" eb="58">
      <t>フ</t>
    </rPh>
    <rPh sb="65" eb="66">
      <t>カタ</t>
    </rPh>
    <rPh sb="67" eb="70">
      <t>サイケントウ</t>
    </rPh>
    <rPh sb="72" eb="74">
      <t>ヒツヨウ</t>
    </rPh>
    <phoneticPr fontId="1"/>
  </si>
  <si>
    <t>　警備委託契約の見直しにより生み出された財源を活用して監視カメラを設置するなど、具体的な取り組みが行われている。</t>
    <rPh sb="1" eb="3">
      <t>ケイビ</t>
    </rPh>
    <rPh sb="3" eb="5">
      <t>イタク</t>
    </rPh>
    <rPh sb="5" eb="7">
      <t>ケイヤク</t>
    </rPh>
    <rPh sb="8" eb="10">
      <t>ミナオ</t>
    </rPh>
    <rPh sb="14" eb="15">
      <t>ウ</t>
    </rPh>
    <rPh sb="16" eb="17">
      <t>ダ</t>
    </rPh>
    <rPh sb="20" eb="22">
      <t>ザイゲン</t>
    </rPh>
    <rPh sb="23" eb="25">
      <t>カツヨウ</t>
    </rPh>
    <rPh sb="27" eb="29">
      <t>カンシ</t>
    </rPh>
    <rPh sb="33" eb="35">
      <t>セッチ</t>
    </rPh>
    <rPh sb="40" eb="43">
      <t>グタイテキ</t>
    </rPh>
    <rPh sb="44" eb="45">
      <t>ト</t>
    </rPh>
    <rPh sb="46" eb="47">
      <t>ク</t>
    </rPh>
    <rPh sb="49" eb="50">
      <t>オコナ</t>
    </rPh>
    <phoneticPr fontId="1"/>
  </si>
  <si>
    <t>　職員の欠員が重なっている状況にあることから、障がい児施設で働く意義をアピールするなど、これまでとは異なったアプローチによる人員確保策を早急に講じる必要がある。</t>
    <rPh sb="1" eb="3">
      <t>ショクイン</t>
    </rPh>
    <rPh sb="4" eb="6">
      <t>ケツイン</t>
    </rPh>
    <rPh sb="7" eb="8">
      <t>カサ</t>
    </rPh>
    <rPh sb="13" eb="15">
      <t>ジョウキョウ</t>
    </rPh>
    <rPh sb="23" eb="24">
      <t>ショウ</t>
    </rPh>
    <rPh sb="26" eb="27">
      <t>ジ</t>
    </rPh>
    <rPh sb="27" eb="29">
      <t>シセツ</t>
    </rPh>
    <rPh sb="30" eb="31">
      <t>ハタラ</t>
    </rPh>
    <rPh sb="32" eb="34">
      <t>イギ</t>
    </rPh>
    <rPh sb="50" eb="51">
      <t>コト</t>
    </rPh>
    <rPh sb="62" eb="64">
      <t>ジンイン</t>
    </rPh>
    <rPh sb="64" eb="66">
      <t>カクホ</t>
    </rPh>
    <rPh sb="66" eb="67">
      <t>サク</t>
    </rPh>
    <rPh sb="68" eb="70">
      <t>サッキュウ</t>
    </rPh>
    <rPh sb="71" eb="72">
      <t>コウ</t>
    </rPh>
    <rPh sb="74" eb="76">
      <t>ヒツヨウ</t>
    </rPh>
    <phoneticPr fontId="1"/>
  </si>
  <si>
    <t>　警備委託契約の見直しなど、自主的な業務改善の取り組みが行われている。</t>
    <rPh sb="1" eb="3">
      <t>ケイビ</t>
    </rPh>
    <rPh sb="3" eb="5">
      <t>イタク</t>
    </rPh>
    <rPh sb="5" eb="7">
      <t>ケイヤク</t>
    </rPh>
    <rPh sb="8" eb="10">
      <t>ミナオ</t>
    </rPh>
    <rPh sb="14" eb="16">
      <t>ジシュ</t>
    </rPh>
    <rPh sb="16" eb="17">
      <t>テキ</t>
    </rPh>
    <rPh sb="18" eb="20">
      <t>ギョウム</t>
    </rPh>
    <rPh sb="20" eb="22">
      <t>カイゼン</t>
    </rPh>
    <rPh sb="23" eb="24">
      <t>ト</t>
    </rPh>
    <rPh sb="25" eb="26">
      <t>ク</t>
    </rPh>
    <rPh sb="28" eb="29">
      <t>オコナ</t>
    </rPh>
    <phoneticPr fontId="1"/>
  </si>
  <si>
    <t>　個別支援計画の作成と評価など、管理者によるチェックが行われている。
　また、法人による内部監査や第三者評価の受審など、多角的な事業評価にも取り組んでいる。</t>
    <rPh sb="1" eb="3">
      <t>コベツ</t>
    </rPh>
    <rPh sb="3" eb="5">
      <t>シエン</t>
    </rPh>
    <rPh sb="5" eb="7">
      <t>ケイカク</t>
    </rPh>
    <rPh sb="8" eb="10">
      <t>サクセイ</t>
    </rPh>
    <rPh sb="11" eb="13">
      <t>ヒョウカ</t>
    </rPh>
    <rPh sb="16" eb="19">
      <t>カンリシャ</t>
    </rPh>
    <rPh sb="27" eb="28">
      <t>オコナ</t>
    </rPh>
    <rPh sb="39" eb="41">
      <t>ホウジン</t>
    </rPh>
    <rPh sb="44" eb="46">
      <t>ナイブ</t>
    </rPh>
    <rPh sb="46" eb="48">
      <t>カンサ</t>
    </rPh>
    <rPh sb="49" eb="52">
      <t>ダイサンシャ</t>
    </rPh>
    <rPh sb="52" eb="54">
      <t>ヒョウカ</t>
    </rPh>
    <rPh sb="55" eb="57">
      <t>ジュシン</t>
    </rPh>
    <rPh sb="60" eb="63">
      <t>タカクテキ</t>
    </rPh>
    <rPh sb="64" eb="66">
      <t>ジギョウ</t>
    </rPh>
    <rPh sb="66" eb="68">
      <t>ヒョウカ</t>
    </rPh>
    <rPh sb="70" eb="71">
      <t>ト</t>
    </rPh>
    <rPh sb="72" eb="73">
      <t>ク</t>
    </rPh>
    <phoneticPr fontId="1"/>
  </si>
  <si>
    <t>　防犯カメラの設置など、危機管理体制を強化する取り組みが行われている。
　しかし、平成30年2月に実施した実地指導では、避難経路となる通路や階段に用具等が置かれている状況が確認されている。</t>
    <rPh sb="1" eb="3">
      <t>ボウハン</t>
    </rPh>
    <rPh sb="7" eb="9">
      <t>セッチ</t>
    </rPh>
    <rPh sb="12" eb="14">
      <t>キキ</t>
    </rPh>
    <rPh sb="14" eb="16">
      <t>カンリ</t>
    </rPh>
    <rPh sb="16" eb="18">
      <t>タイセイ</t>
    </rPh>
    <rPh sb="19" eb="21">
      <t>キョウカ</t>
    </rPh>
    <rPh sb="23" eb="24">
      <t>ト</t>
    </rPh>
    <rPh sb="25" eb="26">
      <t>ク</t>
    </rPh>
    <rPh sb="28" eb="29">
      <t>オコナ</t>
    </rPh>
    <phoneticPr fontId="1"/>
  </si>
  <si>
    <t>　水害についてのマニュアルを作成するなど、適切な対応が行えるよう取り組んでいる。</t>
    <rPh sb="1" eb="3">
      <t>スイガイ</t>
    </rPh>
    <rPh sb="14" eb="16">
      <t>サクセイ</t>
    </rPh>
    <rPh sb="21" eb="23">
      <t>テキセツ</t>
    </rPh>
    <rPh sb="24" eb="26">
      <t>タイオウ</t>
    </rPh>
    <rPh sb="27" eb="28">
      <t>オコナ</t>
    </rPh>
    <rPh sb="32" eb="33">
      <t>ト</t>
    </rPh>
    <rPh sb="34" eb="35">
      <t>ク</t>
    </rPh>
    <phoneticPr fontId="1"/>
  </si>
  <si>
    <t>　利用者や職員の安全確保を第一に、必要な対策を計画的に講じる必要がある。</t>
    <rPh sb="1" eb="4">
      <t>リヨウシャ</t>
    </rPh>
    <rPh sb="5" eb="7">
      <t>ショクイン</t>
    </rPh>
    <rPh sb="8" eb="10">
      <t>アンゼン</t>
    </rPh>
    <rPh sb="10" eb="12">
      <t>カクホ</t>
    </rPh>
    <rPh sb="13" eb="15">
      <t>ダイイチ</t>
    </rPh>
    <rPh sb="17" eb="19">
      <t>ヒツヨウ</t>
    </rPh>
    <rPh sb="20" eb="22">
      <t>タイサク</t>
    </rPh>
    <rPh sb="23" eb="26">
      <t>ケイカクテキ</t>
    </rPh>
    <rPh sb="27" eb="28">
      <t>コウ</t>
    </rPh>
    <rPh sb="30" eb="32">
      <t>ヒツヨウ</t>
    </rPh>
    <phoneticPr fontId="1"/>
  </si>
  <si>
    <t>　防犯、防災対策について、年次的にマニュアルの整備に取り組んでいる。</t>
    <rPh sb="1" eb="3">
      <t>ボウハン</t>
    </rPh>
    <rPh sb="4" eb="6">
      <t>ボウサイ</t>
    </rPh>
    <rPh sb="6" eb="8">
      <t>タイサク</t>
    </rPh>
    <rPh sb="13" eb="15">
      <t>ネンジ</t>
    </rPh>
    <rPh sb="15" eb="16">
      <t>テキ</t>
    </rPh>
    <rPh sb="23" eb="25">
      <t>セイビ</t>
    </rPh>
    <rPh sb="26" eb="27">
      <t>ト</t>
    </rPh>
    <rPh sb="28" eb="29">
      <t>ク</t>
    </rPh>
    <phoneticPr fontId="1"/>
  </si>
  <si>
    <t>　・平成29年度に改善した内容</t>
    <rPh sb="6" eb="8">
      <t>ネンド</t>
    </rPh>
    <phoneticPr fontId="1"/>
  </si>
  <si>
    <t>　・平成29年度に改善したことにによる効果</t>
    <rPh sb="6" eb="8">
      <t>ネンド</t>
    </rPh>
    <rPh sb="9" eb="11">
      <t>カイゼン</t>
    </rPh>
    <rPh sb="19" eb="21">
      <t>コウカ</t>
    </rPh>
    <phoneticPr fontId="1"/>
  </si>
  <si>
    <t>　第三者評価の受審において指摘された事項について、見直し等を行い、より適切な支援に努める必要がある。
　また、児童発達支援センターとしての役割を踏まえ、居宅訪問型児童発達支援の実施や重症心身障がい児に対する支援体制の整備など、新たなニーズへの対応について検討していく必要がある。</t>
    <rPh sb="1" eb="4">
      <t>ダイサンシャ</t>
    </rPh>
    <rPh sb="4" eb="6">
      <t>ヒョウカ</t>
    </rPh>
    <rPh sb="7" eb="9">
      <t>ジュシン</t>
    </rPh>
    <rPh sb="13" eb="15">
      <t>シテキ</t>
    </rPh>
    <rPh sb="18" eb="20">
      <t>ジコウ</t>
    </rPh>
    <rPh sb="25" eb="27">
      <t>ミナオ</t>
    </rPh>
    <rPh sb="28" eb="29">
      <t>トウ</t>
    </rPh>
    <rPh sb="30" eb="31">
      <t>オコナ</t>
    </rPh>
    <rPh sb="35" eb="37">
      <t>テキセツ</t>
    </rPh>
    <rPh sb="38" eb="40">
      <t>シエン</t>
    </rPh>
    <rPh sb="41" eb="42">
      <t>ツト</t>
    </rPh>
    <rPh sb="44" eb="46">
      <t>ヒツヨウ</t>
    </rPh>
    <phoneticPr fontId="1"/>
  </si>
  <si>
    <t>意見なし</t>
    <rPh sb="0" eb="2">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</si>
</sst>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
      <sz val="10.5"/>
      <color theme="1"/>
      <name val="ＭＳ Ｐゴシック"/>
      <family val="3"/>
      <charset val="128"/>
      <scheme val="minor"/>
    </font>
    <font>
      <sz val="9.5"/>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left/>
      <right style="thin">
        <color auto="1"/>
      </right>
      <top style="thin">
        <color auto="1"/>
      </top>
      <bottom style="hair">
        <color indexed="64"/>
      </bottom>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s>
  <cellStyleXfs count="1">
    <xf numFmtId="0" fontId="0" fillId="0" borderId="0">
      <alignment vertical="center"/>
    </xf>
  </cellStyleXfs>
  <cellXfs count="661">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7" fillId="0" borderId="0" xfId="0" applyFont="1">
      <alignment vertical="center"/>
    </xf>
    <xf numFmtId="0" fontId="9" fillId="0" borderId="0" xfId="0" applyFont="1" applyBorder="1">
      <alignment vertical="center"/>
    </xf>
    <xf numFmtId="0" fontId="9" fillId="0" borderId="0" xfId="0" applyFont="1">
      <alignment vertical="center"/>
    </xf>
    <xf numFmtId="0" fontId="10" fillId="0" borderId="0" xfId="0" applyFont="1" applyBorder="1">
      <alignment vertical="center"/>
    </xf>
    <xf numFmtId="0" fontId="11" fillId="0" borderId="10" xfId="0" applyFont="1" applyBorder="1">
      <alignment vertical="center"/>
    </xf>
    <xf numFmtId="0" fontId="11" fillId="0" borderId="1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1"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3" fillId="0" borderId="13" xfId="0" applyFont="1" applyBorder="1" applyAlignment="1">
      <alignment horizontal="center" vertical="center"/>
    </xf>
    <xf numFmtId="0" fontId="12" fillId="0" borderId="0" xfId="0" applyFont="1">
      <alignment vertical="center"/>
    </xf>
    <xf numFmtId="0" fontId="10" fillId="0" borderId="0" xfId="0" applyFont="1">
      <alignment vertical="center"/>
    </xf>
    <xf numFmtId="0" fontId="0" fillId="9" borderId="0" xfId="0" applyFont="1" applyFill="1" applyBorder="1">
      <alignment vertical="center"/>
    </xf>
    <xf numFmtId="0" fontId="0" fillId="9" borderId="0" xfId="0" applyFont="1" applyFill="1" applyBorder="1" applyAlignment="1">
      <alignment horizontal="righ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1" fillId="0" borderId="13" xfId="0" applyFont="1" applyBorder="1" applyAlignment="1">
      <alignment horizontal="center" vertical="center"/>
    </xf>
    <xf numFmtId="0" fontId="11" fillId="0" borderId="13" xfId="0" applyFont="1" applyBorder="1">
      <alignment vertical="center"/>
    </xf>
    <xf numFmtId="0" fontId="11" fillId="0" borderId="7" xfId="0" applyFont="1" applyBorder="1">
      <alignment vertical="center"/>
    </xf>
    <xf numFmtId="0" fontId="11"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3" fillId="9" borderId="40" xfId="0" applyFont="1" applyFill="1" applyBorder="1" applyAlignment="1">
      <alignment horizontal="center" vertical="center"/>
    </xf>
    <xf numFmtId="0" fontId="11"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1" fillId="9" borderId="43" xfId="0" applyFont="1" applyFill="1" applyBorder="1" applyAlignment="1">
      <alignment horizontal="right" vertical="center"/>
    </xf>
    <xf numFmtId="0" fontId="11"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2" fillId="9" borderId="49" xfId="0" applyFont="1" applyFill="1" applyBorder="1" applyAlignment="1">
      <alignment horizontal="center" vertical="center"/>
    </xf>
    <xf numFmtId="0" fontId="3" fillId="0" borderId="39" xfId="0" applyFont="1" applyBorder="1">
      <alignment vertical="center"/>
    </xf>
    <xf numFmtId="0" fontId="2" fillId="0" borderId="40" xfId="0" applyFont="1" applyBorder="1" applyAlignment="1">
      <alignment horizontal="center" vertical="center"/>
    </xf>
    <xf numFmtId="0" fontId="11"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1" fillId="0" borderId="43" xfId="0" applyFont="1" applyBorder="1" applyAlignment="1">
      <alignment horizontal="right" vertical="center"/>
    </xf>
    <xf numFmtId="0" fontId="2" fillId="0" borderId="49" xfId="0" applyFont="1" applyBorder="1" applyAlignment="1">
      <alignment horizontal="center" vertical="center"/>
    </xf>
    <xf numFmtId="0" fontId="11"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3" fillId="0" borderId="25" xfId="0" applyFont="1" applyBorder="1">
      <alignment vertical="center"/>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1"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8" borderId="32" xfId="0" applyFont="1" applyFill="1" applyBorder="1" applyAlignment="1">
      <alignment horizontal="center" vertical="center"/>
    </xf>
    <xf numFmtId="0" fontId="11" fillId="0" borderId="25"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11" fillId="3" borderId="0" xfId="0" applyFont="1" applyFill="1" applyBorder="1" applyAlignment="1">
      <alignment vertical="center" wrapText="1"/>
    </xf>
    <xf numFmtId="0" fontId="11" fillId="3" borderId="18" xfId="0" applyFont="1" applyFill="1" applyBorder="1" applyAlignment="1">
      <alignment vertical="center" wrapText="1"/>
    </xf>
    <xf numFmtId="0" fontId="3" fillId="3" borderId="13" xfId="0" quotePrefix="1" applyFont="1" applyFill="1" applyBorder="1" applyAlignment="1">
      <alignment horizontal="center" vertical="center"/>
    </xf>
    <xf numFmtId="0" fontId="11" fillId="0" borderId="0" xfId="0" applyFont="1" applyBorder="1" applyAlignment="1">
      <alignment vertical="center" wrapText="1"/>
    </xf>
    <xf numFmtId="0" fontId="5" fillId="3" borderId="16" xfId="0" applyFont="1" applyFill="1" applyBorder="1" applyAlignment="1">
      <alignment vertical="center"/>
    </xf>
    <xf numFmtId="0" fontId="5" fillId="3" borderId="0" xfId="0" applyFont="1" applyFill="1" applyBorder="1" applyAlignment="1">
      <alignment vertical="center"/>
    </xf>
    <xf numFmtId="0" fontId="7" fillId="5" borderId="0" xfId="0" applyFont="1" applyFill="1" applyBorder="1" applyAlignment="1">
      <alignment vertical="center"/>
    </xf>
    <xf numFmtId="0" fontId="11" fillId="3" borderId="16" xfId="0" applyFont="1" applyFill="1" applyBorder="1" applyAlignment="1">
      <alignment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1" fillId="0" borderId="52" xfId="0" applyFont="1" applyFill="1" applyBorder="1">
      <alignment vertical="center"/>
    </xf>
    <xf numFmtId="0" fontId="11" fillId="0" borderId="54" xfId="0" applyFont="1" applyFill="1" applyBorder="1" applyAlignment="1">
      <alignment horizontal="center" vertical="center"/>
    </xf>
    <xf numFmtId="0" fontId="11" fillId="0" borderId="54" xfId="0" applyFont="1" applyFill="1" applyBorder="1">
      <alignment vertical="center"/>
    </xf>
    <xf numFmtId="0" fontId="11" fillId="0" borderId="55" xfId="0" applyFont="1" applyFill="1" applyBorder="1">
      <alignment vertical="center"/>
    </xf>
    <xf numFmtId="0" fontId="8" fillId="0" borderId="0" xfId="0" applyFont="1" applyBorder="1" applyAlignment="1"/>
    <xf numFmtId="0" fontId="0" fillId="0" borderId="1" xfId="0" applyFont="1" applyBorder="1" applyAlignment="1">
      <alignment horizontal="center" vertical="center"/>
    </xf>
    <xf numFmtId="0" fontId="11"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0"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40" xfId="0" applyFont="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2" fillId="3" borderId="65" xfId="0" quotePrefix="1" applyNumberFormat="1" applyFont="1" applyFill="1" applyBorder="1" applyAlignment="1">
      <alignment horizontal="center" vertical="center"/>
    </xf>
    <xf numFmtId="0" fontId="11"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0" borderId="11" xfId="0" applyFont="1" applyBorder="1" applyAlignment="1">
      <alignment horizontal="center" vertical="center"/>
    </xf>
    <xf numFmtId="0" fontId="3" fillId="9" borderId="11" xfId="0" applyFont="1" applyFill="1" applyBorder="1" applyAlignment="1">
      <alignment horizontal="center" vertical="center"/>
    </xf>
    <xf numFmtId="0" fontId="12" fillId="0" borderId="0" xfId="0" applyFont="1" applyFill="1">
      <alignment vertical="center"/>
    </xf>
    <xf numFmtId="0" fontId="3" fillId="0" borderId="16" xfId="0" applyFont="1" applyFill="1" applyBorder="1" applyAlignment="1">
      <alignment horizontal="center" vertical="center" wrapText="1"/>
    </xf>
    <xf numFmtId="0" fontId="11" fillId="0" borderId="0" xfId="0" applyFont="1" applyFill="1" applyBorder="1">
      <alignment vertical="center"/>
    </xf>
    <xf numFmtId="0" fontId="11" fillId="0" borderId="12" xfId="0" applyFont="1" applyFill="1" applyBorder="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0" xfId="0" applyFont="1" applyFill="1">
      <alignment vertical="center"/>
    </xf>
    <xf numFmtId="0" fontId="11" fillId="0" borderId="40" xfId="0" applyFont="1" applyBorder="1" applyAlignment="1">
      <alignment horizontal="center" vertical="center"/>
    </xf>
    <xf numFmtId="0" fontId="11" fillId="0" borderId="40" xfId="0" applyFont="1" applyBorder="1">
      <alignment vertical="center"/>
    </xf>
    <xf numFmtId="0" fontId="11" fillId="0" borderId="41" xfId="0" applyFont="1" applyBorder="1">
      <alignment vertical="center"/>
    </xf>
    <xf numFmtId="0" fontId="11"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11" fillId="0" borderId="65" xfId="0" applyFont="1" applyBorder="1">
      <alignment vertical="center"/>
    </xf>
    <xf numFmtId="0" fontId="0" fillId="9" borderId="45" xfId="0" applyFont="1" applyFill="1" applyBorder="1">
      <alignment vertical="center"/>
    </xf>
    <xf numFmtId="0" fontId="11" fillId="9" borderId="45" xfId="0" applyFont="1" applyFill="1" applyBorder="1" applyAlignment="1">
      <alignment horizontal="right" vertical="center"/>
    </xf>
    <xf numFmtId="0" fontId="0" fillId="0" borderId="45" xfId="0" applyFont="1" applyBorder="1">
      <alignment vertical="center"/>
    </xf>
    <xf numFmtId="0" fontId="11"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1" fillId="0" borderId="50" xfId="0" applyFont="1" applyBorder="1">
      <alignment vertical="center"/>
    </xf>
    <xf numFmtId="0" fontId="3" fillId="9" borderId="83" xfId="0" applyFont="1" applyFill="1" applyBorder="1" applyAlignment="1">
      <alignment horizontal="center" vertical="center"/>
    </xf>
    <xf numFmtId="0" fontId="3" fillId="9" borderId="40" xfId="0" applyFont="1" applyFill="1" applyBorder="1" applyAlignment="1">
      <alignment vertical="center"/>
    </xf>
    <xf numFmtId="0" fontId="2" fillId="3" borderId="93" xfId="0" applyFont="1" applyFill="1" applyBorder="1" applyAlignment="1">
      <alignment horizontal="center" vertical="center"/>
    </xf>
    <xf numFmtId="0" fontId="11" fillId="9" borderId="47" xfId="0" applyFont="1" applyFill="1" applyBorder="1" applyAlignment="1">
      <alignment horizontal="right" vertical="center"/>
    </xf>
    <xf numFmtId="0" fontId="3" fillId="0" borderId="47" xfId="0" applyFont="1" applyBorder="1">
      <alignment vertical="center"/>
    </xf>
    <xf numFmtId="0" fontId="11" fillId="0" borderId="47" xfId="0" applyFont="1" applyBorder="1" applyAlignment="1">
      <alignment horizontal="right" vertical="center"/>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2" fillId="0" borderId="47" xfId="0" applyFont="1" applyBorder="1">
      <alignment vertical="center"/>
    </xf>
    <xf numFmtId="0" fontId="0" fillId="0" borderId="47" xfId="0" applyFont="1" applyBorder="1" applyAlignment="1">
      <alignment horizontal="right" vertical="center"/>
    </xf>
    <xf numFmtId="0" fontId="3" fillId="9" borderId="85" xfId="0" applyFont="1" applyFill="1" applyBorder="1" applyAlignment="1">
      <alignment horizontal="center" vertical="center" wrapText="1"/>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8" fillId="5" borderId="0" xfId="0" applyFont="1" applyFill="1" applyBorder="1" applyAlignment="1">
      <alignment vertical="center" wrapText="1"/>
    </xf>
    <xf numFmtId="0" fontId="3" fillId="3" borderId="0" xfId="0" applyFont="1" applyFill="1" applyBorder="1" applyAlignment="1">
      <alignment vertical="center"/>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8" fillId="0" borderId="0" xfId="0" applyFont="1" applyBorder="1" applyAlignment="1">
      <alignment horizontal="center"/>
    </xf>
    <xf numFmtId="0" fontId="3" fillId="9" borderId="66" xfId="0" applyFont="1" applyFill="1" applyBorder="1" applyAlignment="1">
      <alignment horizontal="center" vertical="center"/>
    </xf>
    <xf numFmtId="0" fontId="9" fillId="0" borderId="0" xfId="0" applyFont="1" applyAlignment="1">
      <alignment horizontal="center" vertical="center"/>
    </xf>
    <xf numFmtId="0" fontId="3" fillId="3" borderId="69"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62" xfId="0" applyFont="1" applyBorder="1" applyAlignment="1">
      <alignment horizontal="center" vertical="center" shrinkToFit="1"/>
    </xf>
    <xf numFmtId="0" fontId="3" fillId="9" borderId="85" xfId="0" applyFont="1" applyFill="1" applyBorder="1" applyAlignment="1">
      <alignment horizontal="center" vertical="center"/>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2" fillId="9" borderId="82"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85" xfId="0" applyFont="1" applyFill="1" applyBorder="1" applyAlignment="1">
      <alignment horizontal="center" vertical="center" wrapText="1"/>
    </xf>
    <xf numFmtId="0" fontId="3" fillId="9" borderId="104" xfId="0" applyFont="1" applyFill="1" applyBorder="1" applyAlignment="1">
      <alignment horizontal="center" vertical="center" wrapText="1"/>
    </xf>
    <xf numFmtId="0" fontId="0" fillId="9" borderId="50" xfId="0" applyFont="1" applyFill="1" applyBorder="1">
      <alignment vertical="center"/>
    </xf>
    <xf numFmtId="0" fontId="3" fillId="9" borderId="50"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2" fillId="9" borderId="83" xfId="0" applyFont="1" applyFill="1" applyBorder="1" applyAlignment="1">
      <alignment horizontal="center" vertical="center"/>
    </xf>
    <xf numFmtId="0" fontId="3" fillId="0" borderId="40" xfId="0" applyFont="1" applyBorder="1" applyAlignment="1">
      <alignment horizontal="center" vertical="center"/>
    </xf>
    <xf numFmtId="0" fontId="3" fillId="0" borderId="49" xfId="0" applyFont="1" applyBorder="1" applyAlignment="1">
      <alignment horizontal="center" vertical="center"/>
    </xf>
    <xf numFmtId="0" fontId="3" fillId="9" borderId="85" xfId="0" applyFont="1" applyFill="1" applyBorder="1" applyAlignment="1">
      <alignment horizontal="center" vertical="center" wrapText="1"/>
    </xf>
    <xf numFmtId="0" fontId="0" fillId="9" borderId="50" xfId="0" applyFont="1" applyFill="1" applyBorder="1" applyAlignment="1">
      <alignment horizontal="right" vertical="center"/>
    </xf>
    <xf numFmtId="0" fontId="0" fillId="0" borderId="50" xfId="0" applyFont="1" applyBorder="1" applyAlignment="1">
      <alignment horizontal="right" vertical="center"/>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11"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8" fillId="0" borderId="8" xfId="0" applyFont="1" applyBorder="1" applyAlignment="1"/>
    <xf numFmtId="0" fontId="11" fillId="0" borderId="10" xfId="0" applyFont="1" applyBorder="1" applyAlignment="1">
      <alignment horizontal="center" vertical="center"/>
    </xf>
    <xf numFmtId="0" fontId="0" fillId="0" borderId="10" xfId="0" applyFont="1" applyBorder="1" applyAlignment="1">
      <alignment vertical="center"/>
    </xf>
    <xf numFmtId="0" fontId="0" fillId="0" borderId="10" xfId="0" applyFont="1" applyBorder="1" applyAlignment="1">
      <alignment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0" fillId="0" borderId="2" xfId="0" applyFont="1" applyBorder="1" applyAlignment="1">
      <alignment horizontal="center"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6"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0" fillId="0" borderId="10" xfId="0" applyFont="1" applyBorder="1" applyAlignment="1">
      <alignment horizontal="left" vertical="center"/>
    </xf>
    <xf numFmtId="0" fontId="0" fillId="0" borderId="15" xfId="0" applyFont="1" applyBorder="1" applyAlignment="1">
      <alignment horizontal="left" vertical="center"/>
    </xf>
    <xf numFmtId="0" fontId="0" fillId="0" borderId="14" xfId="0" applyFont="1" applyBorder="1" applyAlignment="1">
      <alignment horizontal="left" vertical="center"/>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36"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3" fillId="0" borderId="94" xfId="0" applyFont="1" applyFill="1" applyBorder="1" applyAlignment="1">
      <alignment vertical="center" wrapText="1"/>
    </xf>
    <xf numFmtId="0" fontId="3" fillId="0" borderId="95" xfId="0" applyFont="1" applyFill="1" applyBorder="1" applyAlignment="1">
      <alignment vertical="center" wrapText="1"/>
    </xf>
    <xf numFmtId="0" fontId="3" fillId="0" borderId="96" xfId="0" applyFont="1" applyFill="1" applyBorder="1" applyAlignment="1">
      <alignment vertical="center" wrapTex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7" fillId="6" borderId="97" xfId="0" applyFont="1" applyFill="1" applyBorder="1" applyAlignment="1">
      <alignment horizontal="center" vertical="center"/>
    </xf>
    <xf numFmtId="0" fontId="7" fillId="6" borderId="89" xfId="0" applyFont="1" applyFill="1" applyBorder="1" applyAlignment="1">
      <alignment horizontal="center" vertical="center"/>
    </xf>
    <xf numFmtId="0" fontId="7" fillId="6" borderId="80" xfId="0" applyFont="1" applyFill="1" applyBorder="1" applyAlignment="1">
      <alignment horizontal="center" vertical="center"/>
    </xf>
    <xf numFmtId="0" fontId="0" fillId="0" borderId="81" xfId="0" applyFont="1" applyBorder="1" applyAlignment="1">
      <alignment horizontal="left" vertical="center" wrapText="1"/>
    </xf>
    <xf numFmtId="0" fontId="0" fillId="0" borderId="44" xfId="0" applyFont="1" applyBorder="1" applyAlignment="1">
      <alignment horizontal="left" vertical="center" wrapText="1"/>
    </xf>
    <xf numFmtId="0" fontId="0" fillId="0" borderId="92" xfId="0" applyFont="1" applyBorder="1" applyAlignment="1">
      <alignment horizontal="left" vertical="center" wrapText="1"/>
    </xf>
    <xf numFmtId="0" fontId="0" fillId="0" borderId="48" xfId="0" applyFont="1" applyBorder="1" applyAlignment="1">
      <alignment horizontal="left" vertical="center" wrapText="1"/>
    </xf>
    <xf numFmtId="0" fontId="11" fillId="0" borderId="92" xfId="0" applyFont="1" applyBorder="1" applyAlignment="1">
      <alignment vertical="center" wrapText="1"/>
    </xf>
    <xf numFmtId="0" fontId="11" fillId="0" borderId="48" xfId="0" applyFont="1" applyBorder="1" applyAlignment="1">
      <alignment vertical="center" wrapText="1"/>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91" xfId="0" applyFont="1" applyBorder="1" applyAlignment="1">
      <alignment horizontal="center" vertical="center"/>
    </xf>
    <xf numFmtId="0" fontId="11" fillId="0" borderId="30" xfId="0" applyFont="1" applyBorder="1" applyAlignment="1">
      <alignment horizontal="center" vertical="center"/>
    </xf>
    <xf numFmtId="0" fontId="0" fillId="0" borderId="23"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9" fillId="0" borderId="15" xfId="0" applyFont="1" applyBorder="1" applyAlignment="1">
      <alignment horizontal="center" vertical="center"/>
    </xf>
    <xf numFmtId="0" fontId="9" fillId="0" borderId="22" xfId="0" applyFont="1" applyBorder="1" applyAlignment="1">
      <alignment horizontal="center" vertical="center"/>
    </xf>
    <xf numFmtId="0" fontId="11" fillId="0" borderId="41" xfId="0" applyFont="1" applyBorder="1" applyAlignment="1">
      <alignment horizontal="left" vertical="center" wrapText="1"/>
    </xf>
    <xf numFmtId="0" fontId="11" fillId="0" borderId="38" xfId="0" applyFont="1" applyBorder="1" applyAlignment="1">
      <alignment horizontal="lef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0" fillId="0" borderId="3" xfId="0" applyFont="1" applyBorder="1" applyAlignment="1">
      <alignment vertical="center" wrapText="1"/>
    </xf>
    <xf numFmtId="0" fontId="0" fillId="0" borderId="17" xfId="0" applyFont="1" applyBorder="1" applyAlignment="1">
      <alignment vertical="center"/>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0" fillId="0" borderId="99" xfId="0" applyFont="1" applyBorder="1" applyAlignment="1">
      <alignment horizontal="center" vertical="center"/>
    </xf>
    <xf numFmtId="0" fontId="0" fillId="0" borderId="100" xfId="0" applyFont="1" applyBorder="1" applyAlignment="1">
      <alignment horizontal="center" vertical="center"/>
    </xf>
    <xf numFmtId="0" fontId="11" fillId="0" borderId="101" xfId="0" applyFont="1" applyBorder="1" applyAlignment="1">
      <alignment horizontal="center" vertical="center"/>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7" fillId="0" borderId="41" xfId="0" applyFont="1" applyFill="1" applyBorder="1" applyAlignment="1">
      <alignment vertical="center" wrapText="1"/>
    </xf>
    <xf numFmtId="0" fontId="17" fillId="0" borderId="38" xfId="0" applyFont="1" applyFill="1" applyBorder="1" applyAlignment="1">
      <alignment vertical="center" wrapText="1"/>
    </xf>
    <xf numFmtId="0" fontId="18" fillId="0" borderId="92" xfId="0" applyFont="1" applyFill="1" applyBorder="1" applyAlignment="1">
      <alignment vertical="center" wrapText="1"/>
    </xf>
    <xf numFmtId="0" fontId="18" fillId="0" borderId="48" xfId="0" applyFont="1" applyFill="1" applyBorder="1" applyAlignment="1">
      <alignment vertical="center" wrapText="1"/>
    </xf>
    <xf numFmtId="0" fontId="11" fillId="0" borderId="41" xfId="0" applyFont="1" applyBorder="1" applyAlignment="1">
      <alignment vertical="center" wrapText="1"/>
    </xf>
    <xf numFmtId="0" fontId="11" fillId="0" borderId="38" xfId="0" applyFont="1" applyBorder="1" applyAlignment="1">
      <alignment vertical="center" wrapText="1"/>
    </xf>
    <xf numFmtId="0" fontId="11" fillId="0" borderId="92" xfId="0" applyFont="1" applyBorder="1" applyAlignment="1">
      <alignment horizontal="left" vertical="center" wrapText="1"/>
    </xf>
    <xf numFmtId="0" fontId="11" fillId="0" borderId="48" xfId="0" applyFont="1" applyBorder="1" applyAlignment="1">
      <alignment horizontal="left" vertical="center" wrapText="1"/>
    </xf>
    <xf numFmtId="0" fontId="11" fillId="0" borderId="81" xfId="0" applyFont="1" applyBorder="1" applyAlignment="1">
      <alignment vertical="center" wrapText="1"/>
    </xf>
    <xf numFmtId="0" fontId="11" fillId="0" borderId="44" xfId="0" applyFont="1" applyBorder="1" applyAlignment="1">
      <alignment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3" fillId="0" borderId="22" xfId="0" applyFont="1" applyBorder="1" applyAlignment="1">
      <alignment horizontal="left" vertical="center" wrapText="1"/>
    </xf>
    <xf numFmtId="0" fontId="11" fillId="0" borderId="20" xfId="0" applyFont="1" applyBorder="1" applyAlignment="1">
      <alignment vertical="center" wrapText="1"/>
    </xf>
    <xf numFmtId="0" fontId="11" fillId="0" borderId="8" xfId="0" applyFont="1" applyBorder="1" applyAlignment="1">
      <alignment vertical="center" wrapText="1"/>
    </xf>
    <xf numFmtId="0" fontId="11" fillId="0" borderId="19" xfId="0" applyFont="1" applyBorder="1" applyAlignment="1">
      <alignment vertical="center" wrapText="1"/>
    </xf>
    <xf numFmtId="0" fontId="3" fillId="0" borderId="98" xfId="0" applyFont="1" applyBorder="1" applyAlignment="1">
      <alignment horizontal="left" vertical="center" wrapText="1"/>
    </xf>
    <xf numFmtId="0" fontId="3" fillId="0" borderId="99" xfId="0" applyFont="1" applyBorder="1" applyAlignment="1">
      <alignment horizontal="left" vertical="center" wrapText="1"/>
    </xf>
    <xf numFmtId="0" fontId="3" fillId="0" borderId="100" xfId="0" applyFont="1" applyBorder="1" applyAlignment="1">
      <alignment horizontal="left" vertical="center" wrapText="1"/>
    </xf>
    <xf numFmtId="0" fontId="11" fillId="0" borderId="98" xfId="0" applyFont="1" applyBorder="1" applyAlignment="1">
      <alignment horizontal="left" vertical="center" wrapText="1"/>
    </xf>
    <xf numFmtId="0" fontId="11" fillId="0" borderId="99" xfId="0" applyFont="1" applyBorder="1" applyAlignment="1">
      <alignment horizontal="left" vertical="center" wrapText="1"/>
    </xf>
    <xf numFmtId="0" fontId="11" fillId="0" borderId="100"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22" xfId="0" applyFont="1" applyBorder="1" applyAlignment="1">
      <alignment horizontal="left" vertical="center" wrapText="1"/>
    </xf>
    <xf numFmtId="0" fontId="0" fillId="0" borderId="98" xfId="0" applyFont="1" applyBorder="1" applyAlignment="1">
      <alignment horizontal="left" vertical="center" wrapText="1"/>
    </xf>
    <xf numFmtId="0" fontId="0" fillId="0" borderId="99" xfId="0" applyFont="1" applyBorder="1" applyAlignment="1">
      <alignment horizontal="left" vertical="center" wrapText="1"/>
    </xf>
    <xf numFmtId="0" fontId="0" fillId="0" borderId="100" xfId="0" applyFont="1" applyBorder="1" applyAlignment="1">
      <alignment horizontal="left" vertical="center" wrapText="1"/>
    </xf>
    <xf numFmtId="0" fontId="3" fillId="0" borderId="41" xfId="0" applyFont="1" applyBorder="1" applyAlignment="1">
      <alignment vertical="center" wrapText="1"/>
    </xf>
    <xf numFmtId="0" fontId="3" fillId="0" borderId="38" xfId="0" applyFont="1" applyBorder="1" applyAlignment="1">
      <alignment vertical="center" wrapText="1"/>
    </xf>
    <xf numFmtId="0" fontId="3" fillId="0" borderId="81" xfId="0" applyFont="1" applyBorder="1" applyAlignment="1">
      <alignment vertical="center" wrapText="1"/>
    </xf>
    <xf numFmtId="0" fontId="3" fillId="0" borderId="44" xfId="0" applyFont="1" applyBorder="1" applyAlignment="1">
      <alignment vertical="center" wrapText="1"/>
    </xf>
    <xf numFmtId="0" fontId="2"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11" fillId="0" borderId="37" xfId="0" applyFont="1" applyBorder="1" applyAlignment="1">
      <alignment horizontal="lef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9" fillId="0" borderId="21" xfId="0" applyFont="1" applyBorder="1" applyAlignment="1">
      <alignment horizontal="left" vertical="center" wrapText="1"/>
    </xf>
    <xf numFmtId="0" fontId="10" fillId="0" borderId="15" xfId="0" applyFont="1" applyBorder="1" applyAlignment="1">
      <alignment horizontal="left" vertical="center" wrapText="1"/>
    </xf>
    <xf numFmtId="0" fontId="10" fillId="0" borderId="22" xfId="0" applyFont="1" applyBorder="1" applyAlignment="1">
      <alignment horizontal="left" vertical="center" wrapText="1"/>
    </xf>
    <xf numFmtId="0" fontId="11" fillId="0" borderId="20" xfId="0" applyFont="1" applyBorder="1" applyAlignment="1">
      <alignment horizontal="left" vertical="center" wrapText="1"/>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11" fillId="0" borderId="98" xfId="0" applyFont="1" applyBorder="1" applyAlignment="1">
      <alignment vertical="center" wrapText="1"/>
    </xf>
    <xf numFmtId="0" fontId="11" fillId="0" borderId="99" xfId="0" applyFont="1" applyBorder="1" applyAlignment="1">
      <alignment vertical="center" wrapText="1"/>
    </xf>
    <xf numFmtId="0" fontId="11" fillId="0" borderId="100"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3" fillId="0" borderId="21" xfId="0" applyFont="1" applyFill="1" applyBorder="1" applyAlignment="1">
      <alignment vertical="center" wrapText="1"/>
    </xf>
    <xf numFmtId="0" fontId="3" fillId="0" borderId="15" xfId="0" applyFont="1" applyFill="1" applyBorder="1" applyAlignment="1">
      <alignment vertical="center" wrapText="1"/>
    </xf>
    <xf numFmtId="0" fontId="3" fillId="0" borderId="22"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22" xfId="0" applyFont="1" applyFill="1" applyBorder="1" applyAlignment="1">
      <alignment horizontal="left" vertical="center"/>
    </xf>
    <xf numFmtId="0" fontId="11" fillId="0" borderId="23" xfId="0" applyFont="1" applyBorder="1" applyAlignment="1">
      <alignment vertical="center" wrapText="1"/>
    </xf>
    <xf numFmtId="0" fontId="11" fillId="0" borderId="3" xfId="0" applyFont="1" applyBorder="1" applyAlignment="1">
      <alignment vertical="center" wrapText="1"/>
    </xf>
    <xf numFmtId="0" fontId="11" fillId="0" borderId="17" xfId="0" applyFont="1" applyBorder="1" applyAlignment="1">
      <alignment vertical="center" wrapText="1"/>
    </xf>
    <xf numFmtId="0" fontId="2" fillId="0" borderId="41" xfId="0" applyFont="1" applyFill="1" applyBorder="1" applyAlignment="1">
      <alignment horizontal="left" vertical="center" wrapText="1"/>
    </xf>
    <xf numFmtId="0" fontId="3" fillId="0" borderId="81"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0" fillId="0" borderId="41" xfId="0" applyFont="1" applyBorder="1" applyAlignment="1">
      <alignment vertical="center" wrapText="1"/>
    </xf>
    <xf numFmtId="0" fontId="0" fillId="0" borderId="38" xfId="0" applyFont="1" applyBorder="1" applyAlignment="1">
      <alignment vertical="center" wrapText="1"/>
    </xf>
    <xf numFmtId="0" fontId="0" fillId="0" borderId="81" xfId="0" applyFont="1" applyBorder="1" applyAlignment="1">
      <alignment vertical="center"/>
    </xf>
    <xf numFmtId="0" fontId="0" fillId="0" borderId="44" xfId="0" applyFont="1" applyBorder="1" applyAlignment="1">
      <alignment vertical="center"/>
    </xf>
    <xf numFmtId="0" fontId="3" fillId="0" borderId="23" xfId="0" applyFont="1" applyBorder="1" applyAlignment="1">
      <alignment vertical="center" wrapText="1"/>
    </xf>
    <xf numFmtId="0" fontId="3" fillId="0" borderId="3" xfId="0" applyFont="1" applyBorder="1" applyAlignment="1">
      <alignment vertical="center" wrapText="1"/>
    </xf>
    <xf numFmtId="0" fontId="3" fillId="0" borderId="17" xfId="0" applyFont="1" applyBorder="1" applyAlignment="1">
      <alignment vertical="center" wrapText="1"/>
    </xf>
    <xf numFmtId="0" fontId="11" fillId="0" borderId="81" xfId="0" applyFont="1" applyBorder="1" applyAlignment="1">
      <alignment horizontal="left" vertical="center" wrapText="1"/>
    </xf>
    <xf numFmtId="0" fontId="3" fillId="0" borderId="21" xfId="0" applyFont="1" applyBorder="1" applyAlignment="1">
      <alignment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98" xfId="0" applyFont="1" applyBorder="1" applyAlignment="1">
      <alignment vertical="center" wrapText="1"/>
    </xf>
    <xf numFmtId="0" fontId="3" fillId="0" borderId="99" xfId="0" applyFont="1" applyBorder="1" applyAlignment="1">
      <alignment vertical="center" wrapText="1"/>
    </xf>
    <xf numFmtId="0" fontId="3" fillId="0" borderId="100" xfId="0" applyFont="1" applyBorder="1" applyAlignment="1">
      <alignment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3" fillId="0" borderId="78" xfId="0" applyFont="1" applyBorder="1" applyAlignment="1">
      <alignment horizontal="center" vertical="center"/>
    </xf>
    <xf numFmtId="0" fontId="3" fillId="0" borderId="77"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11" fillId="0" borderId="64" xfId="0" applyFont="1" applyBorder="1" applyAlignment="1">
      <alignment horizontal="left" vertical="center" wrapText="1"/>
    </xf>
    <xf numFmtId="0" fontId="0" fillId="0" borderId="50" xfId="0" applyFont="1" applyBorder="1" applyAlignment="1">
      <alignment horizontal="left" vertical="center" wrapText="1"/>
    </xf>
    <xf numFmtId="0" fontId="0" fillId="0" borderId="67" xfId="0" applyFont="1" applyBorder="1" applyAlignment="1">
      <alignment horizontal="left" vertical="center" wrapText="1"/>
    </xf>
    <xf numFmtId="0" fontId="0" fillId="0" borderId="39" xfId="0" applyFont="1" applyBorder="1" applyAlignment="1">
      <alignment horizontal="left" vertical="center" wrapText="1"/>
    </xf>
    <xf numFmtId="0" fontId="0" fillId="0" borderId="64" xfId="0" applyFont="1" applyBorder="1" applyAlignment="1">
      <alignment horizontal="left" vertical="center" wrapText="1"/>
    </xf>
    <xf numFmtId="0" fontId="0" fillId="0" borderId="8" xfId="0" applyFont="1" applyBorder="1" applyAlignment="1">
      <alignment horizontal="left" vertical="center" wrapText="1"/>
    </xf>
    <xf numFmtId="0" fontId="0" fillId="0" borderId="19" xfId="0" applyFont="1" applyBorder="1" applyAlignment="1">
      <alignment horizontal="left" vertical="center" wrapText="1"/>
    </xf>
    <xf numFmtId="0" fontId="10" fillId="0" borderId="21" xfId="0" applyFont="1" applyBorder="1" applyAlignment="1">
      <alignment horizontal="left"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9" borderId="82" xfId="0" applyFont="1" applyFill="1" applyBorder="1" applyAlignment="1">
      <alignment horizontal="center" vertical="center" wrapText="1"/>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13" fillId="3" borderId="57" xfId="0" applyFont="1" applyFill="1" applyBorder="1" applyAlignment="1">
      <alignment vertical="center" wrapText="1" shrinkToFit="1"/>
    </xf>
    <xf numFmtId="0" fontId="14" fillId="3" borderId="58" xfId="0" applyFont="1" applyFill="1" applyBorder="1" applyAlignment="1">
      <alignment vertical="center" wrapText="1" shrinkToFit="1"/>
    </xf>
    <xf numFmtId="0" fontId="14" fillId="3" borderId="59" xfId="0" applyFont="1" applyFill="1" applyBorder="1" applyAlignment="1">
      <alignment vertical="center" wrapText="1" shrinkToFit="1"/>
    </xf>
    <xf numFmtId="0" fontId="9" fillId="0" borderId="98" xfId="0" applyFont="1" applyBorder="1" applyAlignment="1">
      <alignment horizontal="left" vertical="center" wrapText="1"/>
    </xf>
    <xf numFmtId="0" fontId="9" fillId="0" borderId="99" xfId="0" applyFont="1" applyBorder="1" applyAlignment="1">
      <alignment horizontal="left" vertical="center" wrapText="1"/>
    </xf>
    <xf numFmtId="0" fontId="9" fillId="0" borderId="100" xfId="0" applyFont="1" applyBorder="1" applyAlignment="1">
      <alignment horizontal="left" vertical="center" wrapText="1"/>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1" fillId="4" borderId="60" xfId="0" applyFont="1" applyFill="1" applyBorder="1" applyAlignment="1">
      <alignment vertical="center"/>
    </xf>
    <xf numFmtId="0" fontId="11"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0" borderId="55" xfId="0" applyFont="1" applyFill="1" applyBorder="1" applyAlignment="1">
      <alignment horizontal="center" vertical="center" wrapText="1"/>
    </xf>
    <xf numFmtId="0" fontId="3" fillId="0" borderId="76" xfId="0" applyFont="1" applyBorder="1" applyAlignment="1">
      <alignment horizontal="center" vertical="center"/>
    </xf>
    <xf numFmtId="0" fontId="17" fillId="0" borderId="3" xfId="0" applyFont="1" applyFill="1" applyBorder="1" applyAlignment="1">
      <alignment vertical="center" wrapText="1"/>
    </xf>
    <xf numFmtId="0" fontId="17" fillId="0" borderId="17" xfId="0" applyFont="1" applyFill="1" applyBorder="1" applyAlignment="1">
      <alignment vertical="center" wrapText="1"/>
    </xf>
    <xf numFmtId="0" fontId="17" fillId="0" borderId="39" xfId="0" applyFont="1" applyFill="1" applyBorder="1" applyAlignment="1">
      <alignment vertical="center" wrapText="1"/>
    </xf>
    <xf numFmtId="0" fontId="17" fillId="0" borderId="64" xfId="0" applyFont="1" applyFill="1" applyBorder="1" applyAlignment="1">
      <alignment vertical="center" wrapText="1"/>
    </xf>
    <xf numFmtId="0" fontId="10" fillId="0" borderId="50" xfId="0" applyFont="1" applyFill="1" applyBorder="1" applyAlignment="1">
      <alignment vertical="center" wrapText="1"/>
    </xf>
    <xf numFmtId="0" fontId="10" fillId="0" borderId="67" xfId="0" applyFont="1" applyFill="1" applyBorder="1" applyAlignment="1">
      <alignment vertical="center" wrapText="1"/>
    </xf>
    <xf numFmtId="0" fontId="10" fillId="0" borderId="39" xfId="0" applyFont="1" applyFill="1" applyBorder="1" applyAlignment="1">
      <alignment vertical="center" wrapText="1"/>
    </xf>
    <xf numFmtId="0" fontId="10" fillId="0" borderId="64" xfId="0" applyFont="1" applyFill="1" applyBorder="1" applyAlignment="1">
      <alignment vertical="center" wrapText="1"/>
    </xf>
    <xf numFmtId="0" fontId="3" fillId="0" borderId="50" xfId="0" applyFont="1" applyFill="1" applyBorder="1" applyAlignment="1">
      <alignment vertical="center" wrapText="1"/>
    </xf>
    <xf numFmtId="0" fontId="3" fillId="0" borderId="67" xfId="0" applyFont="1" applyFill="1" applyBorder="1" applyAlignment="1">
      <alignment vertical="center" wrapText="1"/>
    </xf>
    <xf numFmtId="0" fontId="3" fillId="0" borderId="8" xfId="0" applyFont="1" applyFill="1" applyBorder="1" applyAlignment="1">
      <alignment vertical="center" wrapText="1"/>
    </xf>
    <xf numFmtId="0" fontId="3" fillId="0" borderId="19" xfId="0" applyFont="1" applyFill="1" applyBorder="1" applyAlignment="1">
      <alignment vertical="center" wrapText="1"/>
    </xf>
    <xf numFmtId="0" fontId="0" fillId="0" borderId="90"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67"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left" vertical="center" wrapText="1" shrinkToFit="1"/>
    </xf>
    <xf numFmtId="0" fontId="3" fillId="0" borderId="3"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31" xfId="0" applyFont="1" applyBorder="1" applyAlignment="1">
      <alignment horizontal="left" vertical="center" wrapText="1" shrinkToFit="1"/>
    </xf>
    <xf numFmtId="0" fontId="3" fillId="0" borderId="25" xfId="0" applyFont="1" applyBorder="1" applyAlignment="1">
      <alignment horizontal="left" vertical="center" wrapText="1" shrinkToFit="1"/>
    </xf>
    <xf numFmtId="0" fontId="3" fillId="0" borderId="71" xfId="0" applyFont="1" applyBorder="1" applyAlignment="1">
      <alignment horizontal="left"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2" fillId="3" borderId="8"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2"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19" fillId="0" borderId="2"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3" fillId="3" borderId="57" xfId="0" applyFont="1" applyFill="1" applyBorder="1" applyAlignment="1">
      <alignment vertical="center"/>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3" fillId="0" borderId="41" xfId="0" applyFont="1" applyFill="1" applyBorder="1" applyAlignment="1">
      <alignment vertical="center" wrapText="1"/>
    </xf>
    <xf numFmtId="0" fontId="3" fillId="0" borderId="92" xfId="0" applyFont="1" applyFill="1" applyBorder="1" applyAlignment="1">
      <alignment vertical="center" wrapText="1"/>
    </xf>
    <xf numFmtId="0" fontId="3" fillId="0" borderId="48" xfId="0" applyFont="1" applyFill="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3" fillId="5" borderId="20" xfId="0" applyFont="1" applyFill="1" applyBorder="1" applyAlignment="1">
      <alignment vertical="center" wrapText="1"/>
    </xf>
    <xf numFmtId="0" fontId="3" fillId="5" borderId="8" xfId="0" applyFont="1" applyFill="1" applyBorder="1" applyAlignment="1">
      <alignment vertical="center" wrapText="1"/>
    </xf>
    <xf numFmtId="0" fontId="3" fillId="5" borderId="19" xfId="0" applyFont="1" applyFill="1" applyBorder="1" applyAlignment="1">
      <alignment vertical="center" wrapText="1"/>
    </xf>
    <xf numFmtId="0" fontId="3" fillId="3" borderId="2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3" fillId="3" borderId="20" xfId="0" applyFont="1" applyFill="1" applyBorder="1" applyAlignment="1">
      <alignment vertical="center" wrapText="1" shrinkToFit="1"/>
    </xf>
    <xf numFmtId="0" fontId="14" fillId="3" borderId="8" xfId="0" applyFont="1" applyFill="1" applyBorder="1" applyAlignment="1">
      <alignment vertical="center" wrapText="1" shrinkToFit="1"/>
    </xf>
    <xf numFmtId="0" fontId="14" fillId="3" borderId="19" xfId="0" applyFont="1" applyFill="1" applyBorder="1" applyAlignment="1">
      <alignment vertical="center" wrapText="1" shrinkToFi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11" fillId="0" borderId="47" xfId="0" applyFont="1" applyBorder="1" applyAlignment="1">
      <alignment vertical="center"/>
    </xf>
    <xf numFmtId="0" fontId="11" fillId="0" borderId="48" xfId="0" applyFont="1" applyBorder="1" applyAlignment="1">
      <alignment vertical="center"/>
    </xf>
    <xf numFmtId="0" fontId="15" fillId="0" borderId="81" xfId="0" applyFont="1" applyBorder="1" applyAlignment="1">
      <alignment vertical="center" wrapText="1"/>
    </xf>
    <xf numFmtId="0" fontId="15" fillId="0" borderId="44" xfId="0" applyFont="1" applyBorder="1" applyAlignment="1">
      <alignment vertical="center" wrapText="1"/>
    </xf>
    <xf numFmtId="0" fontId="16" fillId="0" borderId="44" xfId="0" applyFont="1" applyBorder="1" applyAlignment="1">
      <alignment vertical="center" wrapText="1"/>
    </xf>
    <xf numFmtId="0" fontId="17" fillId="0" borderId="81" xfId="0" applyFont="1" applyBorder="1" applyAlignment="1">
      <alignment vertical="center" wrapText="1"/>
    </xf>
    <xf numFmtId="0" fontId="17" fillId="0" borderId="44" xfId="0" applyFont="1" applyBorder="1" applyAlignment="1">
      <alignment vertical="center" wrapText="1"/>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92" xfId="0" applyFont="1" applyFill="1" applyBorder="1" applyAlignment="1">
      <alignment horizontal="left" vertical="center" wrapText="1"/>
    </xf>
    <xf numFmtId="0" fontId="0" fillId="0" borderId="92" xfId="0" applyFont="1" applyBorder="1" applyAlignment="1">
      <alignment vertical="center"/>
    </xf>
    <xf numFmtId="0" fontId="0" fillId="0" borderId="48" xfId="0" applyFont="1" applyBorder="1" applyAlignment="1">
      <alignment vertical="center"/>
    </xf>
    <xf numFmtId="0" fontId="11" fillId="0" borderId="98"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100" xfId="0" applyFont="1" applyBorder="1" applyAlignment="1">
      <alignment horizontal="center" vertical="center" wrapText="1"/>
    </xf>
    <xf numFmtId="0" fontId="3" fillId="0" borderId="92" xfId="0" applyFont="1" applyBorder="1" applyAlignment="1">
      <alignment vertical="center" wrapText="1"/>
    </xf>
    <xf numFmtId="0" fontId="3" fillId="3" borderId="20" xfId="0" applyFont="1" applyFill="1" applyBorder="1" applyAlignment="1">
      <alignment vertical="center"/>
    </xf>
    <xf numFmtId="0" fontId="6" fillId="0" borderId="63" xfId="0" applyFont="1" applyFill="1" applyBorder="1" applyAlignment="1">
      <alignment vertical="center" wrapText="1"/>
    </xf>
    <xf numFmtId="0" fontId="6" fillId="0" borderId="39" xfId="0" applyFont="1" applyFill="1" applyBorder="1" applyAlignment="1">
      <alignment vertical="center" wrapText="1"/>
    </xf>
    <xf numFmtId="0" fontId="6" fillId="0" borderId="64" xfId="0" applyFont="1" applyFill="1" applyBorder="1" applyAlignment="1">
      <alignment vertical="center" wrapText="1"/>
    </xf>
    <xf numFmtId="0" fontId="6" fillId="0" borderId="94" xfId="0" applyFont="1" applyFill="1" applyBorder="1" applyAlignment="1">
      <alignment vertical="center" wrapText="1"/>
    </xf>
    <xf numFmtId="0" fontId="6" fillId="0" borderId="95" xfId="0" applyFont="1" applyFill="1" applyBorder="1" applyAlignment="1">
      <alignment vertical="center" wrapText="1"/>
    </xf>
    <xf numFmtId="0" fontId="6" fillId="0" borderId="96" xfId="0" applyFont="1" applyFill="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6" fillId="0" borderId="21" xfId="0" applyFont="1" applyFill="1" applyBorder="1" applyAlignment="1">
      <alignment vertical="center" wrapText="1"/>
    </xf>
    <xf numFmtId="0" fontId="6" fillId="0" borderId="15" xfId="0" applyFont="1" applyFill="1" applyBorder="1" applyAlignment="1">
      <alignment vertical="center" wrapText="1"/>
    </xf>
    <xf numFmtId="0" fontId="6" fillId="0" borderId="22" xfId="0" applyFont="1" applyFill="1" applyBorder="1" applyAlignment="1">
      <alignment vertical="center" wrapText="1"/>
    </xf>
    <xf numFmtId="0" fontId="11" fillId="0" borderId="82"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86"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23" xfId="0" applyFont="1" applyBorder="1" applyAlignment="1">
      <alignment horizontal="center" vertical="center"/>
    </xf>
    <xf numFmtId="0" fontId="10" fillId="0" borderId="3" xfId="0" applyFont="1" applyBorder="1" applyAlignment="1">
      <alignment horizontal="center" vertical="center"/>
    </xf>
    <xf numFmtId="0" fontId="10" fillId="0" borderId="17" xfId="0" applyFont="1" applyBorder="1" applyAlignment="1">
      <alignment horizontal="center" vertical="center"/>
    </xf>
    <xf numFmtId="0" fontId="11" fillId="0" borderId="98"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5" fillId="0" borderId="15" xfId="0" applyFont="1" applyBorder="1" applyAlignment="1">
      <alignment horizontal="center" vertical="center"/>
    </xf>
    <xf numFmtId="0" fontId="5" fillId="0" borderId="99" xfId="0" applyFont="1" applyBorder="1" applyAlignment="1">
      <alignment horizontal="center" vertical="center"/>
    </xf>
    <xf numFmtId="0" fontId="11"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15" xfId="0" applyFont="1" applyBorder="1" applyAlignment="1">
      <alignment horizontal="center" vertical="center"/>
    </xf>
    <xf numFmtId="0" fontId="10" fillId="0" borderId="15" xfId="0" applyFont="1" applyBorder="1" applyAlignment="1">
      <alignment horizontal="center" vertical="center"/>
    </xf>
    <xf numFmtId="0" fontId="10" fillId="0" borderId="22" xfId="0" applyFont="1" applyBorder="1" applyAlignment="1">
      <alignment horizontal="center" vertical="center"/>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22" xfId="0" applyFont="1" applyBorder="1" applyAlignment="1">
      <alignment horizontal="center" vertical="center"/>
    </xf>
    <xf numFmtId="0" fontId="11" fillId="6" borderId="21"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63" xfId="0" applyFont="1" applyFill="1" applyBorder="1" applyAlignment="1">
      <alignment horizontal="center" vertical="center"/>
    </xf>
    <xf numFmtId="0" fontId="11" fillId="6" borderId="39" xfId="0" applyFont="1" applyFill="1" applyBorder="1" applyAlignment="1">
      <alignment horizontal="center" vertical="center"/>
    </xf>
    <xf numFmtId="0" fontId="11" fillId="6" borderId="64" xfId="0" applyFont="1" applyFill="1" applyBorder="1" applyAlignment="1">
      <alignment horizontal="center" vertical="center"/>
    </xf>
    <xf numFmtId="0" fontId="11" fillId="6" borderId="46" xfId="0" applyFont="1" applyFill="1" applyBorder="1" applyAlignment="1">
      <alignment horizontal="center" vertical="center"/>
    </xf>
    <xf numFmtId="0" fontId="11" fillId="6" borderId="47" xfId="0" applyFont="1" applyFill="1" applyBorder="1" applyAlignment="1">
      <alignment horizontal="center" vertical="center"/>
    </xf>
    <xf numFmtId="0" fontId="11" fillId="6" borderId="48" xfId="0" applyFont="1" applyFill="1" applyBorder="1" applyAlignment="1">
      <alignment horizontal="center" vertical="center"/>
    </xf>
    <xf numFmtId="0" fontId="11" fillId="6" borderId="94" xfId="0" applyFont="1" applyFill="1" applyBorder="1" applyAlignment="1">
      <alignment horizontal="center" vertical="center"/>
    </xf>
    <xf numFmtId="0" fontId="11" fillId="6" borderId="95" xfId="0" applyFont="1" applyFill="1" applyBorder="1" applyAlignment="1">
      <alignment horizontal="center" vertical="center"/>
    </xf>
    <xf numFmtId="0" fontId="11" fillId="6" borderId="9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142875</xdr:colOff>
      <xdr:row>9</xdr:row>
      <xdr:rowOff>38100</xdr:rowOff>
    </xdr:from>
    <xdr:to>
      <xdr:col>12</xdr:col>
      <xdr:colOff>457200</xdr:colOff>
      <xdr:row>10</xdr:row>
      <xdr:rowOff>123825</xdr:rowOff>
    </xdr:to>
    <xdr:sp macro="" textlink="">
      <xdr:nvSpPr>
        <xdr:cNvPr id="2" name="円/楕円 1"/>
        <xdr:cNvSpPr/>
      </xdr:nvSpPr>
      <xdr:spPr>
        <a:xfrm>
          <a:off x="6286500" y="2581275"/>
          <a:ext cx="1123950"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H13" sqref="H13:Q13"/>
    </sheetView>
  </sheetViews>
  <sheetFormatPr defaultRowHeight="13.5" x14ac:dyDescent="0.15"/>
  <cols>
    <col min="1" max="1" width="3.125" style="13" customWidth="1"/>
    <col min="2" max="5" width="5.125" style="13" customWidth="1"/>
    <col min="6" max="7" width="7.25" style="13" customWidth="1"/>
    <col min="8" max="17" width="10.625" style="13" customWidth="1"/>
    <col min="18" max="16384" width="9" style="13"/>
  </cols>
  <sheetData>
    <row r="1" spans="1:18" ht="3.75" customHeight="1" x14ac:dyDescent="0.15"/>
    <row r="2" spans="1:18" ht="17.25" x14ac:dyDescent="0.15">
      <c r="B2" s="262" t="s">
        <v>105</v>
      </c>
      <c r="C2" s="262"/>
      <c r="D2" s="262"/>
      <c r="E2" s="262"/>
      <c r="F2" s="262"/>
      <c r="G2" s="262"/>
      <c r="H2" s="262"/>
      <c r="I2" s="262"/>
      <c r="J2" s="262"/>
      <c r="K2" s="262"/>
      <c r="L2" s="262"/>
      <c r="M2" s="262"/>
      <c r="N2" s="262"/>
      <c r="O2" s="262"/>
      <c r="P2" s="262"/>
      <c r="Q2" s="262"/>
    </row>
    <row r="3" spans="1:18" x14ac:dyDescent="0.15">
      <c r="B3" s="16"/>
      <c r="C3" s="93"/>
      <c r="D3" s="93"/>
      <c r="E3" s="93"/>
      <c r="F3" s="93"/>
      <c r="G3" s="94"/>
      <c r="H3" s="93"/>
      <c r="I3" s="93"/>
      <c r="J3" s="93"/>
      <c r="K3" s="93"/>
      <c r="L3" s="93"/>
      <c r="M3" s="93"/>
      <c r="N3" s="93"/>
      <c r="O3" s="93"/>
    </row>
    <row r="4" spans="1:18" ht="24.75" customHeight="1" x14ac:dyDescent="0.15">
      <c r="G4" s="62"/>
      <c r="H4" s="62"/>
      <c r="I4" s="62"/>
      <c r="J4" s="63"/>
      <c r="K4" s="221" t="s">
        <v>9</v>
      </c>
      <c r="L4" s="225"/>
      <c r="M4" s="263" t="s">
        <v>107</v>
      </c>
      <c r="N4" s="264"/>
      <c r="O4" s="264"/>
      <c r="P4" s="264"/>
      <c r="Q4" s="265"/>
    </row>
    <row r="5" spans="1:18" ht="24.75" customHeight="1" x14ac:dyDescent="0.15">
      <c r="G5" s="17"/>
      <c r="H5" s="62"/>
      <c r="I5" s="62"/>
      <c r="J5" s="63"/>
      <c r="K5" s="221" t="s">
        <v>6</v>
      </c>
      <c r="L5" s="225"/>
      <c r="M5" s="266" t="s">
        <v>108</v>
      </c>
      <c r="N5" s="267"/>
      <c r="O5" s="267"/>
      <c r="P5" s="267"/>
      <c r="Q5" s="268"/>
    </row>
    <row r="6" spans="1:18" ht="24" customHeight="1" x14ac:dyDescent="0.15">
      <c r="B6" s="249" t="s">
        <v>106</v>
      </c>
      <c r="C6" s="249"/>
      <c r="D6" s="249"/>
      <c r="E6" s="249"/>
      <c r="F6" s="249"/>
      <c r="G6" s="249"/>
      <c r="H6" s="249"/>
      <c r="I6" s="249"/>
      <c r="J6" s="249"/>
      <c r="K6" s="249"/>
      <c r="L6" s="249"/>
      <c r="M6" s="249"/>
    </row>
    <row r="7" spans="1:18" ht="30.75" customHeight="1" x14ac:dyDescent="0.15">
      <c r="B7" s="232" t="s">
        <v>3</v>
      </c>
      <c r="C7" s="244"/>
      <c r="D7" s="244"/>
      <c r="E7" s="245"/>
      <c r="F7" s="250" t="s">
        <v>4</v>
      </c>
      <c r="G7" s="225"/>
      <c r="H7" s="269" t="s">
        <v>109</v>
      </c>
      <c r="I7" s="270"/>
      <c r="J7" s="270"/>
      <c r="K7" s="270"/>
      <c r="L7" s="270"/>
      <c r="M7" s="270"/>
      <c r="N7" s="270"/>
      <c r="O7" s="270"/>
      <c r="P7" s="270"/>
      <c r="Q7" s="271"/>
    </row>
    <row r="8" spans="1:18" ht="30.75" customHeight="1" x14ac:dyDescent="0.15">
      <c r="B8" s="246"/>
      <c r="C8" s="247"/>
      <c r="D8" s="247"/>
      <c r="E8" s="248"/>
      <c r="F8" s="250" t="s">
        <v>1</v>
      </c>
      <c r="G8" s="223"/>
      <c r="H8" s="251" t="s">
        <v>167</v>
      </c>
      <c r="I8" s="222"/>
      <c r="J8" s="222"/>
      <c r="K8" s="222"/>
      <c r="L8" s="222"/>
      <c r="M8" s="222"/>
      <c r="N8" s="222"/>
      <c r="O8" s="222"/>
      <c r="P8" s="222"/>
      <c r="Q8" s="223"/>
    </row>
    <row r="9" spans="1:18" ht="30.75" customHeight="1" x14ac:dyDescent="0.15">
      <c r="B9" s="246"/>
      <c r="C9" s="247"/>
      <c r="D9" s="247"/>
      <c r="E9" s="248"/>
      <c r="F9" s="232" t="s">
        <v>0</v>
      </c>
      <c r="G9" s="245"/>
      <c r="H9" s="252" t="s">
        <v>110</v>
      </c>
      <c r="I9" s="253"/>
      <c r="J9" s="253"/>
      <c r="K9" s="253"/>
      <c r="L9" s="253"/>
      <c r="M9" s="253"/>
      <c r="N9" s="253"/>
      <c r="O9" s="253"/>
      <c r="P9" s="253"/>
      <c r="Q9" s="254"/>
    </row>
    <row r="10" spans="1:18" x14ac:dyDescent="0.15">
      <c r="A10" s="64"/>
      <c r="B10" s="232" t="s">
        <v>42</v>
      </c>
      <c r="C10" s="233"/>
      <c r="D10" s="233"/>
      <c r="E10" s="233"/>
      <c r="F10" s="233"/>
      <c r="G10" s="234"/>
      <c r="H10" s="238" t="s">
        <v>41</v>
      </c>
      <c r="I10" s="239"/>
      <c r="J10" s="239"/>
      <c r="K10" s="239"/>
      <c r="L10" s="239"/>
      <c r="M10" s="239"/>
      <c r="N10" s="239"/>
      <c r="O10" s="239"/>
      <c r="P10" s="239"/>
      <c r="Q10" s="240"/>
      <c r="R10" s="64"/>
    </row>
    <row r="11" spans="1:18" x14ac:dyDescent="0.15">
      <c r="A11" s="64"/>
      <c r="B11" s="235"/>
      <c r="C11" s="236"/>
      <c r="D11" s="236"/>
      <c r="E11" s="236"/>
      <c r="F11" s="236"/>
      <c r="G11" s="237"/>
      <c r="H11" s="235"/>
      <c r="I11" s="236"/>
      <c r="J11" s="236"/>
      <c r="K11" s="236"/>
      <c r="L11" s="236"/>
      <c r="M11" s="236"/>
      <c r="N11" s="236"/>
      <c r="O11" s="236"/>
      <c r="P11" s="236"/>
      <c r="Q11" s="237"/>
      <c r="R11" s="64"/>
    </row>
    <row r="12" spans="1:18" ht="28.5" customHeight="1" x14ac:dyDescent="0.15">
      <c r="A12" s="64"/>
      <c r="B12" s="241" t="s">
        <v>2</v>
      </c>
      <c r="C12" s="242"/>
      <c r="D12" s="242"/>
      <c r="E12" s="242"/>
      <c r="F12" s="241" t="s">
        <v>4</v>
      </c>
      <c r="G12" s="243"/>
      <c r="H12" s="242" t="s">
        <v>111</v>
      </c>
      <c r="I12" s="242"/>
      <c r="J12" s="242"/>
      <c r="K12" s="242"/>
      <c r="L12" s="242"/>
      <c r="M12" s="242"/>
      <c r="N12" s="242"/>
      <c r="O12" s="242"/>
      <c r="P12" s="242"/>
      <c r="Q12" s="242"/>
      <c r="R12" s="64"/>
    </row>
    <row r="13" spans="1:18" ht="28.5" customHeight="1" x14ac:dyDescent="0.15">
      <c r="A13" s="64"/>
      <c r="B13" s="242"/>
      <c r="C13" s="242"/>
      <c r="D13" s="242"/>
      <c r="E13" s="242"/>
      <c r="F13" s="241" t="s">
        <v>1</v>
      </c>
      <c r="G13" s="242"/>
      <c r="H13" s="242" t="s">
        <v>168</v>
      </c>
      <c r="I13" s="242"/>
      <c r="J13" s="242"/>
      <c r="K13" s="242"/>
      <c r="L13" s="242"/>
      <c r="M13" s="242"/>
      <c r="N13" s="242"/>
      <c r="O13" s="242"/>
      <c r="P13" s="242"/>
      <c r="Q13" s="242"/>
      <c r="R13" s="64"/>
    </row>
    <row r="14" spans="1:18" x14ac:dyDescent="0.15">
      <c r="A14" s="64"/>
      <c r="B14" s="255" t="s">
        <v>5</v>
      </c>
      <c r="C14" s="244"/>
      <c r="D14" s="244"/>
      <c r="E14" s="244"/>
      <c r="F14" s="244"/>
      <c r="G14" s="245"/>
      <c r="H14" s="259" t="s">
        <v>8</v>
      </c>
      <c r="I14" s="260"/>
      <c r="J14" s="260"/>
      <c r="K14" s="260"/>
      <c r="L14" s="260"/>
      <c r="M14" s="260"/>
      <c r="N14" s="260"/>
      <c r="O14" s="260"/>
      <c r="P14" s="260"/>
      <c r="Q14" s="261"/>
      <c r="R14" s="64"/>
    </row>
    <row r="15" spans="1:18" x14ac:dyDescent="0.15">
      <c r="A15" s="64"/>
      <c r="B15" s="246"/>
      <c r="C15" s="247"/>
      <c r="D15" s="247"/>
      <c r="E15" s="247"/>
      <c r="F15" s="247"/>
      <c r="G15" s="248"/>
      <c r="H15" s="226" t="s">
        <v>112</v>
      </c>
      <c r="I15" s="227"/>
      <c r="J15" s="227"/>
      <c r="K15" s="227"/>
      <c r="L15" s="227"/>
      <c r="M15" s="227"/>
      <c r="N15" s="227"/>
      <c r="O15" s="227"/>
      <c r="P15" s="227"/>
      <c r="Q15" s="228"/>
      <c r="R15" s="64"/>
    </row>
    <row r="16" spans="1:18" x14ac:dyDescent="0.15">
      <c r="A16" s="64"/>
      <c r="B16" s="246"/>
      <c r="C16" s="247"/>
      <c r="D16" s="247"/>
      <c r="E16" s="247"/>
      <c r="F16" s="247"/>
      <c r="G16" s="248"/>
      <c r="H16" s="226"/>
      <c r="I16" s="227"/>
      <c r="J16" s="227"/>
      <c r="K16" s="227"/>
      <c r="L16" s="227"/>
      <c r="M16" s="227"/>
      <c r="N16" s="227"/>
      <c r="O16" s="227"/>
      <c r="P16" s="227"/>
      <c r="Q16" s="228"/>
      <c r="R16" s="64"/>
    </row>
    <row r="17" spans="1:18" x14ac:dyDescent="0.15">
      <c r="A17" s="64"/>
      <c r="B17" s="246"/>
      <c r="C17" s="247"/>
      <c r="D17" s="247"/>
      <c r="E17" s="247"/>
      <c r="F17" s="247"/>
      <c r="G17" s="248"/>
      <c r="H17" s="226"/>
      <c r="I17" s="227"/>
      <c r="J17" s="227"/>
      <c r="K17" s="227"/>
      <c r="L17" s="227"/>
      <c r="M17" s="227"/>
      <c r="N17" s="227"/>
      <c r="O17" s="227"/>
      <c r="P17" s="227"/>
      <c r="Q17" s="228"/>
      <c r="R17" s="64"/>
    </row>
    <row r="18" spans="1:18" x14ac:dyDescent="0.15">
      <c r="A18" s="64"/>
      <c r="B18" s="246"/>
      <c r="C18" s="247"/>
      <c r="D18" s="247"/>
      <c r="E18" s="247"/>
      <c r="F18" s="247"/>
      <c r="G18" s="248"/>
      <c r="H18" s="226"/>
      <c r="I18" s="227"/>
      <c r="J18" s="227"/>
      <c r="K18" s="227"/>
      <c r="L18" s="227"/>
      <c r="M18" s="227"/>
      <c r="N18" s="227"/>
      <c r="O18" s="227"/>
      <c r="P18" s="227"/>
      <c r="Q18" s="228"/>
      <c r="R18" s="64"/>
    </row>
    <row r="19" spans="1:18" x14ac:dyDescent="0.15">
      <c r="A19" s="64"/>
      <c r="B19" s="246"/>
      <c r="C19" s="247"/>
      <c r="D19" s="247"/>
      <c r="E19" s="247"/>
      <c r="F19" s="247"/>
      <c r="G19" s="248"/>
      <c r="H19" s="226"/>
      <c r="I19" s="227"/>
      <c r="J19" s="227"/>
      <c r="K19" s="227"/>
      <c r="L19" s="227"/>
      <c r="M19" s="227"/>
      <c r="N19" s="227"/>
      <c r="O19" s="227"/>
      <c r="P19" s="227"/>
      <c r="Q19" s="228"/>
      <c r="R19" s="64"/>
    </row>
    <row r="20" spans="1:18" x14ac:dyDescent="0.15">
      <c r="A20" s="64"/>
      <c r="B20" s="246"/>
      <c r="C20" s="247"/>
      <c r="D20" s="247"/>
      <c r="E20" s="247"/>
      <c r="F20" s="247"/>
      <c r="G20" s="248"/>
      <c r="H20" s="226"/>
      <c r="I20" s="227"/>
      <c r="J20" s="227"/>
      <c r="K20" s="227"/>
      <c r="L20" s="227"/>
      <c r="M20" s="227"/>
      <c r="N20" s="227"/>
      <c r="O20" s="227"/>
      <c r="P20" s="227"/>
      <c r="Q20" s="228"/>
      <c r="R20" s="64"/>
    </row>
    <row r="21" spans="1:18" x14ac:dyDescent="0.15">
      <c r="A21" s="64"/>
      <c r="B21" s="246"/>
      <c r="C21" s="247"/>
      <c r="D21" s="247"/>
      <c r="E21" s="247"/>
      <c r="F21" s="247"/>
      <c r="G21" s="248"/>
      <c r="H21" s="226"/>
      <c r="I21" s="227"/>
      <c r="J21" s="227"/>
      <c r="K21" s="227"/>
      <c r="L21" s="227"/>
      <c r="M21" s="227"/>
      <c r="N21" s="227"/>
      <c r="O21" s="227"/>
      <c r="P21" s="227"/>
      <c r="Q21" s="228"/>
      <c r="R21" s="64"/>
    </row>
    <row r="22" spans="1:18" x14ac:dyDescent="0.15">
      <c r="A22" s="64"/>
      <c r="B22" s="246"/>
      <c r="C22" s="247"/>
      <c r="D22" s="247"/>
      <c r="E22" s="247"/>
      <c r="F22" s="247"/>
      <c r="G22" s="248"/>
      <c r="H22" s="226"/>
      <c r="I22" s="227"/>
      <c r="J22" s="227"/>
      <c r="K22" s="227"/>
      <c r="L22" s="227"/>
      <c r="M22" s="227"/>
      <c r="N22" s="227"/>
      <c r="O22" s="227"/>
      <c r="P22" s="227"/>
      <c r="Q22" s="228"/>
      <c r="R22" s="64"/>
    </row>
    <row r="23" spans="1:18" x14ac:dyDescent="0.15">
      <c r="A23" s="64"/>
      <c r="B23" s="246"/>
      <c r="C23" s="247"/>
      <c r="D23" s="247"/>
      <c r="E23" s="247"/>
      <c r="F23" s="247"/>
      <c r="G23" s="248"/>
      <c r="H23" s="226"/>
      <c r="I23" s="227"/>
      <c r="J23" s="227"/>
      <c r="K23" s="227"/>
      <c r="L23" s="227"/>
      <c r="M23" s="227"/>
      <c r="N23" s="227"/>
      <c r="O23" s="227"/>
      <c r="P23" s="227"/>
      <c r="Q23" s="228"/>
      <c r="R23" s="64"/>
    </row>
    <row r="24" spans="1:18" x14ac:dyDescent="0.15">
      <c r="A24" s="64"/>
      <c r="B24" s="246"/>
      <c r="C24" s="247"/>
      <c r="D24" s="247"/>
      <c r="E24" s="247"/>
      <c r="F24" s="247"/>
      <c r="G24" s="248"/>
      <c r="H24" s="226"/>
      <c r="I24" s="227"/>
      <c r="J24" s="227"/>
      <c r="K24" s="227"/>
      <c r="L24" s="227"/>
      <c r="M24" s="227"/>
      <c r="N24" s="227"/>
      <c r="O24" s="227"/>
      <c r="P24" s="227"/>
      <c r="Q24" s="228"/>
      <c r="R24" s="64"/>
    </row>
    <row r="25" spans="1:18" x14ac:dyDescent="0.15">
      <c r="A25" s="64"/>
      <c r="B25" s="246"/>
      <c r="C25" s="247"/>
      <c r="D25" s="247"/>
      <c r="E25" s="247"/>
      <c r="F25" s="247"/>
      <c r="G25" s="248"/>
      <c r="H25" s="226"/>
      <c r="I25" s="227"/>
      <c r="J25" s="227"/>
      <c r="K25" s="227"/>
      <c r="L25" s="227"/>
      <c r="M25" s="227"/>
      <c r="N25" s="227"/>
      <c r="O25" s="227"/>
      <c r="P25" s="227"/>
      <c r="Q25" s="228"/>
      <c r="R25" s="64"/>
    </row>
    <row r="26" spans="1:18" x14ac:dyDescent="0.15">
      <c r="A26" s="64"/>
      <c r="B26" s="246"/>
      <c r="C26" s="247"/>
      <c r="D26" s="247"/>
      <c r="E26" s="247"/>
      <c r="F26" s="247"/>
      <c r="G26" s="248"/>
      <c r="H26" s="226"/>
      <c r="I26" s="227"/>
      <c r="J26" s="227"/>
      <c r="K26" s="227"/>
      <c r="L26" s="227"/>
      <c r="M26" s="227"/>
      <c r="N26" s="227"/>
      <c r="O26" s="227"/>
      <c r="P26" s="227"/>
      <c r="Q26" s="228"/>
      <c r="R26" s="64"/>
    </row>
    <row r="27" spans="1:18" x14ac:dyDescent="0.15">
      <c r="A27" s="64"/>
      <c r="B27" s="246"/>
      <c r="C27" s="247"/>
      <c r="D27" s="247"/>
      <c r="E27" s="247"/>
      <c r="F27" s="247"/>
      <c r="G27" s="248"/>
      <c r="H27" s="226"/>
      <c r="I27" s="227"/>
      <c r="J27" s="227"/>
      <c r="K27" s="227"/>
      <c r="L27" s="227"/>
      <c r="M27" s="227"/>
      <c r="N27" s="227"/>
      <c r="O27" s="227"/>
      <c r="P27" s="227"/>
      <c r="Q27" s="228"/>
      <c r="R27" s="64"/>
    </row>
    <row r="28" spans="1:18" x14ac:dyDescent="0.15">
      <c r="A28" s="64"/>
      <c r="B28" s="246"/>
      <c r="C28" s="247"/>
      <c r="D28" s="247"/>
      <c r="E28" s="247"/>
      <c r="F28" s="247"/>
      <c r="G28" s="248"/>
      <c r="H28" s="226"/>
      <c r="I28" s="227"/>
      <c r="J28" s="227"/>
      <c r="K28" s="227"/>
      <c r="L28" s="227"/>
      <c r="M28" s="227"/>
      <c r="N28" s="227"/>
      <c r="O28" s="227"/>
      <c r="P28" s="227"/>
      <c r="Q28" s="228"/>
      <c r="R28" s="64"/>
    </row>
    <row r="29" spans="1:18" x14ac:dyDescent="0.15">
      <c r="A29" s="64"/>
      <c r="B29" s="256"/>
      <c r="C29" s="257"/>
      <c r="D29" s="257"/>
      <c r="E29" s="257"/>
      <c r="F29" s="257"/>
      <c r="G29" s="258"/>
      <c r="H29" s="229"/>
      <c r="I29" s="230"/>
      <c r="J29" s="230"/>
      <c r="K29" s="230"/>
      <c r="L29" s="230"/>
      <c r="M29" s="230"/>
      <c r="N29" s="230"/>
      <c r="O29" s="230"/>
      <c r="P29" s="230"/>
      <c r="Q29" s="231"/>
      <c r="R29" s="64"/>
    </row>
    <row r="30" spans="1:18" ht="30.75" customHeight="1" x14ac:dyDescent="0.15">
      <c r="B30" s="221" t="s">
        <v>7</v>
      </c>
      <c r="C30" s="222"/>
      <c r="D30" s="222"/>
      <c r="E30" s="222"/>
      <c r="F30" s="222"/>
      <c r="G30" s="223"/>
      <c r="H30" s="221" t="s">
        <v>113</v>
      </c>
      <c r="I30" s="224"/>
      <c r="J30" s="224"/>
      <c r="K30" s="224"/>
      <c r="L30" s="224"/>
      <c r="M30" s="224"/>
      <c r="N30" s="224"/>
      <c r="O30" s="224"/>
      <c r="P30" s="224"/>
      <c r="Q30" s="225"/>
    </row>
  </sheetData>
  <mergeCells count="25">
    <mergeCell ref="F9:G9"/>
    <mergeCell ref="H9:Q9"/>
    <mergeCell ref="B14:G29"/>
    <mergeCell ref="H14:Q14"/>
    <mergeCell ref="B2:Q2"/>
    <mergeCell ref="M4:Q4"/>
    <mergeCell ref="M5:Q5"/>
    <mergeCell ref="F7:G7"/>
    <mergeCell ref="H7:Q7"/>
    <mergeCell ref="B30:G30"/>
    <mergeCell ref="H30:Q30"/>
    <mergeCell ref="K4:L4"/>
    <mergeCell ref="K5:L5"/>
    <mergeCell ref="H15:Q29"/>
    <mergeCell ref="B10:G11"/>
    <mergeCell ref="H10:Q11"/>
    <mergeCell ref="B12:E13"/>
    <mergeCell ref="F12:G12"/>
    <mergeCell ref="H12:Q12"/>
    <mergeCell ref="F13:G13"/>
    <mergeCell ref="H13:Q13"/>
    <mergeCell ref="B7:E9"/>
    <mergeCell ref="B6:M6"/>
    <mergeCell ref="F8:G8"/>
    <mergeCell ref="H8:Q8"/>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78"/>
  <sheetViews>
    <sheetView tabSelected="1" topLeftCell="Z70" zoomScale="80" zoomScaleNormal="80" zoomScaleSheetLayoutView="80" workbookViewId="0">
      <selection activeCell="AM70" sqref="AM70:AQ74"/>
    </sheetView>
  </sheetViews>
  <sheetFormatPr defaultRowHeight="13.5" x14ac:dyDescent="0.15"/>
  <cols>
    <col min="1" max="1" width="7.25" style="6" customWidth="1"/>
    <col min="2" max="4" width="3.625" style="6" customWidth="1"/>
    <col min="5" max="10" width="4.375" style="6" customWidth="1"/>
    <col min="11" max="11" width="10.75" style="192" customWidth="1"/>
    <col min="12" max="12" width="1.25" style="13" hidden="1" customWidth="1"/>
    <col min="13" max="13" width="10.875" style="13" hidden="1" customWidth="1"/>
    <col min="14" max="16" width="9" style="13" hidden="1" customWidth="1"/>
    <col min="17" max="17" width="11.875" style="13" hidden="1" customWidth="1"/>
    <col min="18" max="18" width="9" style="13" hidden="1" customWidth="1"/>
    <col min="19" max="21" width="5.5" style="13" hidden="1" customWidth="1"/>
    <col min="22" max="23" width="15.25" style="13" hidden="1" customWidth="1"/>
    <col min="24" max="25" width="20.625" style="13" customWidth="1"/>
    <col min="26" max="26" width="10.75" style="13" customWidth="1"/>
    <col min="27" max="34" width="9" style="13" hidden="1" customWidth="1"/>
    <col min="35" max="35" width="8" style="13" hidden="1" customWidth="1"/>
    <col min="36" max="36" width="5.625" style="13" hidden="1" customWidth="1"/>
    <col min="37" max="38" width="20.625" style="13" customWidth="1"/>
    <col min="39" max="43" width="6.75" style="13" customWidth="1"/>
    <col min="44" max="16384" width="9" style="13"/>
  </cols>
  <sheetData>
    <row r="1" spans="1:51" ht="22.5" customHeight="1" x14ac:dyDescent="0.15">
      <c r="B1" s="103" t="s">
        <v>104</v>
      </c>
      <c r="C1" s="103"/>
      <c r="D1" s="103"/>
      <c r="E1" s="103"/>
      <c r="F1" s="103"/>
      <c r="G1" s="103"/>
      <c r="H1" s="103"/>
      <c r="I1" s="103"/>
      <c r="J1" s="103"/>
      <c r="K1" s="190"/>
      <c r="AM1" s="106" t="s">
        <v>44</v>
      </c>
    </row>
    <row r="2" spans="1:51" ht="20.25" customHeight="1" x14ac:dyDescent="0.15">
      <c r="B2" s="103"/>
      <c r="C2" s="103"/>
      <c r="D2" s="103"/>
      <c r="E2" s="103"/>
      <c r="F2" s="103"/>
      <c r="G2" s="103"/>
      <c r="H2" s="103"/>
      <c r="I2" s="103"/>
      <c r="J2" s="103"/>
      <c r="K2" s="190"/>
      <c r="L2" s="103"/>
      <c r="M2" s="103"/>
      <c r="N2" s="103"/>
      <c r="O2" s="103"/>
      <c r="P2" s="103"/>
      <c r="Q2" s="103"/>
      <c r="R2" s="103"/>
      <c r="S2" s="103"/>
      <c r="T2" s="103"/>
      <c r="U2" s="103"/>
      <c r="V2" s="103"/>
      <c r="W2" s="103"/>
      <c r="X2" s="103"/>
      <c r="Y2" s="103"/>
      <c r="Z2" s="103"/>
      <c r="AN2" s="104" t="s">
        <v>45</v>
      </c>
      <c r="AO2" s="243" t="s">
        <v>51</v>
      </c>
      <c r="AP2" s="243"/>
    </row>
    <row r="3" spans="1:51" ht="20.25" customHeight="1" x14ac:dyDescent="0.15">
      <c r="B3" s="103"/>
      <c r="C3" s="103"/>
      <c r="D3" s="103"/>
      <c r="E3" s="103"/>
      <c r="F3" s="103"/>
      <c r="G3" s="103"/>
      <c r="H3" s="103"/>
      <c r="I3" s="103"/>
      <c r="J3" s="103"/>
      <c r="K3" s="190"/>
      <c r="L3" s="103"/>
      <c r="M3" s="103"/>
      <c r="N3" s="103"/>
      <c r="O3" s="103"/>
      <c r="P3" s="103"/>
      <c r="Q3" s="103"/>
      <c r="R3" s="103"/>
      <c r="S3" s="103"/>
      <c r="T3" s="103"/>
      <c r="U3" s="103"/>
      <c r="V3" s="103"/>
      <c r="W3" s="103"/>
      <c r="X3" s="103"/>
      <c r="Y3" s="103"/>
      <c r="Z3" s="103"/>
      <c r="AN3" s="104" t="s">
        <v>46</v>
      </c>
      <c r="AO3" s="243" t="s">
        <v>52</v>
      </c>
      <c r="AP3" s="243"/>
    </row>
    <row r="4" spans="1:51" ht="20.25" customHeight="1" x14ac:dyDescent="0.15">
      <c r="B4" s="488" t="s">
        <v>36</v>
      </c>
      <c r="C4" s="489"/>
      <c r="D4" s="490"/>
      <c r="E4" s="494" t="s">
        <v>116</v>
      </c>
      <c r="F4" s="495"/>
      <c r="G4" s="495"/>
      <c r="H4" s="495"/>
      <c r="I4" s="495"/>
      <c r="J4" s="496"/>
      <c r="K4" s="500" t="s">
        <v>37</v>
      </c>
      <c r="L4" s="194"/>
      <c r="M4" s="194"/>
      <c r="N4" s="194"/>
      <c r="O4" s="194"/>
      <c r="P4" s="194"/>
      <c r="Q4" s="194"/>
      <c r="R4" s="194"/>
      <c r="S4" s="194"/>
      <c r="T4" s="194"/>
      <c r="U4" s="194"/>
      <c r="V4" s="194"/>
      <c r="W4" s="194"/>
      <c r="X4" s="488" t="s">
        <v>117</v>
      </c>
      <c r="Y4" s="490"/>
      <c r="Z4" s="502" t="s">
        <v>38</v>
      </c>
      <c r="AA4" s="1"/>
      <c r="AB4" s="1"/>
      <c r="AC4" s="1"/>
      <c r="AD4" s="1"/>
      <c r="AE4" s="1"/>
      <c r="AF4" s="1"/>
      <c r="AG4" s="1"/>
      <c r="AH4" s="1"/>
      <c r="AI4" s="1"/>
      <c r="AJ4" s="1"/>
      <c r="AK4" s="503" t="s">
        <v>118</v>
      </c>
      <c r="AL4" s="504"/>
      <c r="AN4" s="104" t="s">
        <v>47</v>
      </c>
      <c r="AO4" s="243" t="s">
        <v>49</v>
      </c>
      <c r="AP4" s="243"/>
    </row>
    <row r="5" spans="1:51" ht="20.25" customHeight="1" thickBot="1" x14ac:dyDescent="0.2">
      <c r="B5" s="491"/>
      <c r="C5" s="492"/>
      <c r="D5" s="493"/>
      <c r="E5" s="497"/>
      <c r="F5" s="498"/>
      <c r="G5" s="498"/>
      <c r="H5" s="498"/>
      <c r="I5" s="498"/>
      <c r="J5" s="499"/>
      <c r="K5" s="501"/>
      <c r="L5" s="195"/>
      <c r="M5" s="195"/>
      <c r="N5" s="195"/>
      <c r="O5" s="195"/>
      <c r="P5" s="195"/>
      <c r="Q5" s="195"/>
      <c r="R5" s="195"/>
      <c r="S5" s="195"/>
      <c r="T5" s="195"/>
      <c r="U5" s="195"/>
      <c r="V5" s="195"/>
      <c r="W5" s="195"/>
      <c r="X5" s="491"/>
      <c r="Y5" s="493"/>
      <c r="Z5" s="500"/>
      <c r="AA5" s="1"/>
      <c r="AB5" s="1"/>
      <c r="AC5" s="1"/>
      <c r="AD5" s="1"/>
      <c r="AE5" s="1"/>
      <c r="AF5" s="1"/>
      <c r="AG5" s="1"/>
      <c r="AH5" s="1"/>
      <c r="AI5" s="1"/>
      <c r="AJ5" s="1"/>
      <c r="AK5" s="505"/>
      <c r="AL5" s="506"/>
      <c r="AN5" s="107" t="s">
        <v>48</v>
      </c>
      <c r="AO5" s="452" t="s">
        <v>50</v>
      </c>
      <c r="AP5" s="452"/>
    </row>
    <row r="6" spans="1:51" s="4" customFormat="1" ht="30.75" customHeight="1" thickBot="1" x14ac:dyDescent="0.2">
      <c r="A6" s="20"/>
      <c r="B6" s="534" t="s">
        <v>43</v>
      </c>
      <c r="C6" s="535"/>
      <c r="D6" s="535"/>
      <c r="E6" s="535"/>
      <c r="F6" s="535"/>
      <c r="G6" s="535"/>
      <c r="H6" s="535"/>
      <c r="I6" s="535"/>
      <c r="J6" s="536"/>
      <c r="K6" s="419" t="s">
        <v>54</v>
      </c>
      <c r="L6" s="420"/>
      <c r="M6" s="420"/>
      <c r="N6" s="420"/>
      <c r="O6" s="420"/>
      <c r="P6" s="420"/>
      <c r="Q6" s="420"/>
      <c r="R6" s="420"/>
      <c r="S6" s="420"/>
      <c r="T6" s="420"/>
      <c r="U6" s="420"/>
      <c r="V6" s="420"/>
      <c r="W6" s="420"/>
      <c r="X6" s="420"/>
      <c r="Y6" s="421"/>
      <c r="Z6" s="419" t="s">
        <v>53</v>
      </c>
      <c r="AA6" s="420"/>
      <c r="AB6" s="420"/>
      <c r="AC6" s="420"/>
      <c r="AD6" s="420"/>
      <c r="AE6" s="420"/>
      <c r="AF6" s="420"/>
      <c r="AG6" s="420"/>
      <c r="AH6" s="420"/>
      <c r="AI6" s="420"/>
      <c r="AJ6" s="420"/>
      <c r="AK6" s="420"/>
      <c r="AL6" s="421"/>
      <c r="AM6" s="456" t="s">
        <v>58</v>
      </c>
      <c r="AN6" s="457"/>
      <c r="AO6" s="457"/>
      <c r="AP6" s="457"/>
      <c r="AQ6" s="458"/>
    </row>
    <row r="7" spans="1:51" s="140" customFormat="1" ht="30.75" customHeight="1" thickTop="1" thickBot="1" x14ac:dyDescent="0.2">
      <c r="A7" s="132"/>
      <c r="B7" s="561" t="s">
        <v>78</v>
      </c>
      <c r="C7" s="562"/>
      <c r="D7" s="562"/>
      <c r="E7" s="562"/>
      <c r="F7" s="562"/>
      <c r="G7" s="562"/>
      <c r="H7" s="562"/>
      <c r="I7" s="562"/>
      <c r="J7" s="563"/>
      <c r="K7" s="203" t="s">
        <v>56</v>
      </c>
      <c r="L7" s="204"/>
      <c r="M7" s="204"/>
      <c r="N7" s="204"/>
      <c r="O7" s="204"/>
      <c r="P7" s="204"/>
      <c r="Q7" s="204"/>
      <c r="R7" s="204"/>
      <c r="S7" s="204"/>
      <c r="T7" s="204"/>
      <c r="U7" s="204"/>
      <c r="V7" s="204"/>
      <c r="W7" s="204"/>
      <c r="X7" s="465" t="s">
        <v>79</v>
      </c>
      <c r="Y7" s="455"/>
      <c r="Z7" s="205" t="s">
        <v>56</v>
      </c>
      <c r="AA7" s="206"/>
      <c r="AB7" s="206"/>
      <c r="AC7" s="206"/>
      <c r="AD7" s="206"/>
      <c r="AE7" s="206"/>
      <c r="AF7" s="206"/>
      <c r="AG7" s="206"/>
      <c r="AH7" s="206"/>
      <c r="AI7" s="206"/>
      <c r="AJ7" s="206"/>
      <c r="AK7" s="445" t="s">
        <v>79</v>
      </c>
      <c r="AL7" s="446"/>
      <c r="AM7" s="274"/>
      <c r="AN7" s="275"/>
      <c r="AO7" s="275"/>
      <c r="AP7" s="275"/>
      <c r="AQ7" s="276"/>
    </row>
    <row r="8" spans="1:51" s="140" customFormat="1" ht="30.75" hidden="1" customHeight="1" thickTop="1" thickBot="1" x14ac:dyDescent="0.2">
      <c r="A8" s="132"/>
      <c r="B8" s="199"/>
      <c r="C8" s="200"/>
      <c r="D8" s="200"/>
      <c r="E8" s="200"/>
      <c r="F8" s="200"/>
      <c r="G8" s="200"/>
      <c r="H8" s="200"/>
      <c r="I8" s="200"/>
      <c r="J8" s="201"/>
      <c r="K8" s="202"/>
      <c r="L8" s="134"/>
      <c r="M8" s="134"/>
      <c r="N8" s="134"/>
      <c r="O8" s="134"/>
      <c r="P8" s="135"/>
      <c r="Q8" s="105" t="s">
        <v>20</v>
      </c>
      <c r="R8" s="447" t="s">
        <v>21</v>
      </c>
      <c r="S8" s="447"/>
      <c r="T8" s="447"/>
      <c r="U8" s="448"/>
      <c r="V8" s="137"/>
      <c r="W8" s="137"/>
      <c r="X8" s="137"/>
      <c r="Y8" s="137"/>
      <c r="Z8" s="128"/>
      <c r="AA8" s="134"/>
      <c r="AB8" s="134"/>
      <c r="AC8" s="134"/>
      <c r="AD8" s="134"/>
      <c r="AE8" s="135"/>
      <c r="AF8" s="135"/>
      <c r="AG8" s="136"/>
      <c r="AH8" s="137"/>
      <c r="AI8" s="137"/>
      <c r="AJ8" s="137"/>
      <c r="AK8" s="137"/>
      <c r="AL8" s="137"/>
      <c r="AM8" s="133"/>
      <c r="AN8" s="138"/>
      <c r="AO8" s="138"/>
      <c r="AP8" s="138"/>
      <c r="AQ8" s="139"/>
    </row>
    <row r="9" spans="1:51" ht="25.5" hidden="1" customHeight="1" thickTop="1" thickBot="1" x14ac:dyDescent="0.2">
      <c r="B9" s="561" t="s">
        <v>10</v>
      </c>
      <c r="C9" s="562"/>
      <c r="D9" s="562"/>
      <c r="E9" s="562"/>
      <c r="F9" s="562"/>
      <c r="G9" s="562"/>
      <c r="H9" s="562"/>
      <c r="I9" s="562"/>
      <c r="J9" s="563"/>
      <c r="K9" s="179" t="s">
        <v>28</v>
      </c>
      <c r="L9" s="95"/>
      <c r="M9" s="95"/>
      <c r="N9" s="95"/>
      <c r="O9" s="95"/>
      <c r="P9" s="96" t="s">
        <v>15</v>
      </c>
      <c r="Q9" s="97">
        <v>3</v>
      </c>
      <c r="R9" s="98">
        <v>2.5</v>
      </c>
      <c r="S9" s="95" t="s">
        <v>19</v>
      </c>
      <c r="T9" s="95"/>
      <c r="U9" s="95"/>
      <c r="V9" s="95"/>
      <c r="W9" s="95"/>
      <c r="X9" s="95"/>
      <c r="Y9" s="95"/>
      <c r="Z9" s="116" t="s">
        <v>28</v>
      </c>
      <c r="AA9" s="99"/>
      <c r="AB9" s="99"/>
      <c r="AC9" s="99"/>
      <c r="AD9" s="99"/>
      <c r="AE9" s="100" t="s">
        <v>15</v>
      </c>
      <c r="AF9" s="101">
        <v>3</v>
      </c>
      <c r="AG9" s="102">
        <v>2.5</v>
      </c>
      <c r="AH9" s="99" t="s">
        <v>19</v>
      </c>
      <c r="AI9" s="99"/>
      <c r="AJ9" s="99"/>
      <c r="AK9" s="99"/>
      <c r="AL9" s="99"/>
      <c r="AM9" s="453" t="s">
        <v>28</v>
      </c>
      <c r="AN9" s="454"/>
      <c r="AO9" s="454"/>
      <c r="AP9" s="454"/>
      <c r="AQ9" s="455"/>
    </row>
    <row r="10" spans="1:51" s="1" customFormat="1" ht="40.5" customHeight="1" thickBot="1" x14ac:dyDescent="0.2">
      <c r="A10" s="21"/>
      <c r="B10" s="459" t="s">
        <v>60</v>
      </c>
      <c r="C10" s="460"/>
      <c r="D10" s="460"/>
      <c r="E10" s="460"/>
      <c r="F10" s="460"/>
      <c r="G10" s="460"/>
      <c r="H10" s="460"/>
      <c r="I10" s="460"/>
      <c r="J10" s="461"/>
      <c r="K10" s="117" t="str">
        <f>IF(M10="評価なし","評価なし",IF(M10&gt;=2.5,"A",IF(M10&gt;=1.5,"B", IF(M10&gt;=0.5,"C",IF(M10&lt;0.5,"D","評価なし")))))</f>
        <v>A</v>
      </c>
      <c r="L10" s="69"/>
      <c r="M10" s="70">
        <f>IF(AND(M12="評価なし",M14="評価なし",M16="評価なし",M21="評価なし",M22="評価なし",M27="評価なし",M28="評価なし",M29="評価なし",M30="評価なし"),"評価なし",(N12+N14+N16+N21+N22+N27+N28+N29+N30)/(9-N10))</f>
        <v>3</v>
      </c>
      <c r="N10" s="71">
        <f>COUNTIF(M12:M17,"評価なし")+COUNTIF(M21:M22,"評価なし")+COUNTIF(M27:M30,"評価なし")</f>
        <v>0</v>
      </c>
      <c r="O10" s="69"/>
      <c r="P10" s="72" t="s">
        <v>16</v>
      </c>
      <c r="Q10" s="73">
        <v>2</v>
      </c>
      <c r="R10" s="74">
        <v>1.5</v>
      </c>
      <c r="S10" s="69" t="s">
        <v>19</v>
      </c>
      <c r="T10" s="69">
        <v>2.5</v>
      </c>
      <c r="U10" s="69" t="s">
        <v>26</v>
      </c>
      <c r="V10" s="69"/>
      <c r="W10" s="69"/>
      <c r="X10" s="415"/>
      <c r="Y10" s="466"/>
      <c r="Z10" s="117" t="str">
        <f>IF(AB10="評価なし","評価なし",IF(AB10&gt;=2.5,"A",IF(AB10&gt;=1.5,"B", IF(AB10&gt;=0.5,"C",IF(AB10&lt;0.5,"D","評価なし")))))</f>
        <v>A</v>
      </c>
      <c r="AA10" s="2"/>
      <c r="AB10" s="67">
        <f>IF(AND(AB12="評価なし",AB14="評価なし",AB16="評価なし",AB21="評価なし",AB22="評価なし",AB27="評価なし",AB28="評価なし",AB29="評価なし",AB30="評価なし"),"評価なし",(AC12+AC14+AC16+AC21+AC22+AC27+AC28+AC29+AC30)/(9-AC10))</f>
        <v>2.8888888888888888</v>
      </c>
      <c r="AC10" s="42">
        <f>COUNTIF(AB12:AB17,"評価なし")+COUNTIF(AB21:AB22,"評価なし")+COUNTIF(AB27:AB30,"評価なし")</f>
        <v>0</v>
      </c>
      <c r="AD10" s="2"/>
      <c r="AE10" s="19" t="s">
        <v>16</v>
      </c>
      <c r="AF10" s="25">
        <v>2</v>
      </c>
      <c r="AG10" s="26">
        <v>1.5</v>
      </c>
      <c r="AH10" s="27" t="s">
        <v>19</v>
      </c>
      <c r="AI10" s="27">
        <v>2.5</v>
      </c>
      <c r="AJ10" s="27" t="s">
        <v>26</v>
      </c>
      <c r="AK10" s="415"/>
      <c r="AL10" s="416"/>
      <c r="AM10" s="459" t="s">
        <v>57</v>
      </c>
      <c r="AN10" s="460"/>
      <c r="AO10" s="460"/>
      <c r="AP10" s="460"/>
      <c r="AQ10" s="461"/>
      <c r="AR10" s="88"/>
      <c r="AS10" s="88"/>
      <c r="AT10" s="88"/>
      <c r="AU10" s="88"/>
      <c r="AV10" s="88"/>
      <c r="AW10" s="88"/>
      <c r="AX10" s="88"/>
      <c r="AY10" s="88"/>
    </row>
    <row r="11" spans="1:51" ht="42" customHeight="1" x14ac:dyDescent="0.15">
      <c r="B11" s="462" t="s">
        <v>29</v>
      </c>
      <c r="C11" s="463"/>
      <c r="D11" s="463"/>
      <c r="E11" s="463"/>
      <c r="F11" s="463"/>
      <c r="G11" s="463"/>
      <c r="H11" s="463"/>
      <c r="I11" s="463"/>
      <c r="J11" s="464"/>
      <c r="K11" s="127" t="str">
        <f>IF(M11="評価なし","評価なし",IF(M11&gt;=2.5,"A",IF(M11&gt;=1.5,"B", IF(M11&gt;=0.5,"C",IF(M11&lt;0.5,"D","評価なし")))))</f>
        <v>A</v>
      </c>
      <c r="L11" s="17"/>
      <c r="M11" s="68">
        <f>IF(AND(M12="評価なし",M14="評価なし",M16="評価なし"),"評価なし",(N12+N14+N16)/(3-N11))</f>
        <v>3</v>
      </c>
      <c r="N11" s="17">
        <f>COUNTIF(M12:M17,"評価なし")</f>
        <v>0</v>
      </c>
      <c r="O11" s="17"/>
      <c r="P11" s="28" t="s">
        <v>17</v>
      </c>
      <c r="Q11" s="29">
        <v>1</v>
      </c>
      <c r="R11" s="30">
        <v>0.5</v>
      </c>
      <c r="S11" s="31" t="s">
        <v>19</v>
      </c>
      <c r="T11" s="31">
        <v>1.5</v>
      </c>
      <c r="U11" s="31" t="s">
        <v>26</v>
      </c>
      <c r="V11" s="31"/>
      <c r="W11" s="31"/>
      <c r="X11" s="307"/>
      <c r="Y11" s="308"/>
      <c r="Z11" s="129" t="str">
        <f>IF(AB11="評価なし","評価なし",IF(AB11&gt;=2.5,"A",IF(AB11&gt;=1.5,"B", IF(AB11&gt;=0.5,"C",IF(AB11&lt;0.5,"D","評価なし")))))</f>
        <v>A</v>
      </c>
      <c r="AA11" s="17"/>
      <c r="AB11" s="14">
        <f>IF(AND(AB12="評価なし",AB14="評価なし",AB16="評価なし"),"評価なし",(AC12+AC14+AC16)/(3-AC11))</f>
        <v>2.6666666666666665</v>
      </c>
      <c r="AC11" s="17">
        <f>COUNTIF(AB12:AB17,"評価なし")</f>
        <v>0</v>
      </c>
      <c r="AD11" s="17"/>
      <c r="AE11" s="10" t="s">
        <v>17</v>
      </c>
      <c r="AF11" s="11">
        <v>1</v>
      </c>
      <c r="AG11" s="8">
        <v>0.5</v>
      </c>
      <c r="AH11" s="9" t="s">
        <v>19</v>
      </c>
      <c r="AI11" s="9">
        <v>1.5</v>
      </c>
      <c r="AJ11" s="9" t="s">
        <v>26</v>
      </c>
      <c r="AK11" s="417"/>
      <c r="AL11" s="418"/>
      <c r="AM11" s="462" t="s">
        <v>29</v>
      </c>
      <c r="AN11" s="463"/>
      <c r="AO11" s="463"/>
      <c r="AP11" s="463"/>
      <c r="AQ11" s="464"/>
      <c r="AR11" s="66"/>
      <c r="AS11" s="66"/>
      <c r="AT11" s="66"/>
      <c r="AU11" s="66"/>
      <c r="AV11" s="66"/>
      <c r="AW11" s="66"/>
      <c r="AX11" s="66"/>
      <c r="AY11" s="66"/>
    </row>
    <row r="12" spans="1:51" ht="52.5" customHeight="1" x14ac:dyDescent="0.15">
      <c r="B12" s="543" t="s">
        <v>94</v>
      </c>
      <c r="C12" s="544"/>
      <c r="D12" s="544"/>
      <c r="E12" s="544"/>
      <c r="F12" s="544"/>
      <c r="G12" s="544"/>
      <c r="H12" s="544"/>
      <c r="I12" s="544"/>
      <c r="J12" s="545"/>
      <c r="K12" s="436" t="s">
        <v>114</v>
      </c>
      <c r="L12" s="43"/>
      <c r="M12" s="449" t="str">
        <f>IF(K12="A","3",IF(K12="B","2", IF(K12="C","1",IF(K12="D","0","評価なし"))))</f>
        <v>3</v>
      </c>
      <c r="N12" s="77" t="str">
        <f>IF(M12="評価なし",0,M12)</f>
        <v>3</v>
      </c>
      <c r="O12" s="43"/>
      <c r="P12" s="115" t="s">
        <v>18</v>
      </c>
      <c r="Q12" s="79">
        <v>0</v>
      </c>
      <c r="R12" s="80">
        <v>0.5</v>
      </c>
      <c r="S12" s="81" t="s">
        <v>26</v>
      </c>
      <c r="T12" s="81"/>
      <c r="U12" s="81"/>
      <c r="V12" s="81"/>
      <c r="W12" s="81"/>
      <c r="X12" s="467" t="s">
        <v>119</v>
      </c>
      <c r="Y12" s="468"/>
      <c r="Z12" s="436" t="s">
        <v>114</v>
      </c>
      <c r="AA12" s="124"/>
      <c r="AB12" s="433" t="str">
        <f>IF(Z12="A","3",IF(Z12="B","2", IF(Z12="C","1",IF(Z12="D","0","評価なし"))))</f>
        <v>3</v>
      </c>
      <c r="AC12" s="58" t="str">
        <f>IF(AB12="評価なし",0,AB12)</f>
        <v>3</v>
      </c>
      <c r="AD12" s="124"/>
      <c r="AE12" s="141" t="s">
        <v>103</v>
      </c>
      <c r="AF12" s="142">
        <v>0</v>
      </c>
      <c r="AG12" s="143">
        <v>0.5</v>
      </c>
      <c r="AH12" s="144" t="s">
        <v>26</v>
      </c>
      <c r="AI12" s="144"/>
      <c r="AJ12" s="144"/>
      <c r="AK12" s="422" t="s">
        <v>182</v>
      </c>
      <c r="AL12" s="423"/>
      <c r="AM12" s="619" t="s">
        <v>211</v>
      </c>
      <c r="AN12" s="620"/>
      <c r="AO12" s="620"/>
      <c r="AP12" s="620"/>
      <c r="AQ12" s="621"/>
    </row>
    <row r="13" spans="1:51" ht="52.5" customHeight="1" x14ac:dyDescent="0.15">
      <c r="B13" s="564"/>
      <c r="C13" s="565"/>
      <c r="D13" s="565"/>
      <c r="E13" s="565"/>
      <c r="F13" s="565"/>
      <c r="G13" s="565"/>
      <c r="H13" s="565"/>
      <c r="I13" s="565"/>
      <c r="J13" s="566"/>
      <c r="K13" s="437"/>
      <c r="L13" s="44"/>
      <c r="M13" s="450" t="str">
        <f>IF(K13="A","10",IF(K13="B","8", IF(K13="C","7",IF(K13="D","5","0"))))</f>
        <v>0</v>
      </c>
      <c r="N13" s="44"/>
      <c r="O13" s="44"/>
      <c r="P13" s="82" t="s">
        <v>22</v>
      </c>
      <c r="Q13" s="44"/>
      <c r="R13" s="44"/>
      <c r="S13" s="44"/>
      <c r="T13" s="44"/>
      <c r="U13" s="44"/>
      <c r="V13" s="44"/>
      <c r="W13" s="44"/>
      <c r="X13" s="469"/>
      <c r="Y13" s="470"/>
      <c r="Z13" s="437"/>
      <c r="AA13" s="60"/>
      <c r="AB13" s="434" t="str">
        <f>IF(Z13="A","10",IF(Z13="B","8", IF(Z13="C","7",IF(Z13="D","5","0"))))</f>
        <v>0</v>
      </c>
      <c r="AC13" s="60"/>
      <c r="AD13" s="60"/>
      <c r="AE13" s="145" t="s">
        <v>22</v>
      </c>
      <c r="AF13" s="60"/>
      <c r="AG13" s="60"/>
      <c r="AH13" s="60"/>
      <c r="AI13" s="60"/>
      <c r="AJ13" s="60"/>
      <c r="AK13" s="424"/>
      <c r="AL13" s="425"/>
      <c r="AM13" s="622"/>
      <c r="AN13" s="623"/>
      <c r="AO13" s="623"/>
      <c r="AP13" s="623"/>
      <c r="AQ13" s="624"/>
    </row>
    <row r="14" spans="1:51" ht="52.5" customHeight="1" x14ac:dyDescent="0.15">
      <c r="B14" s="522" t="s">
        <v>93</v>
      </c>
      <c r="C14" s="523"/>
      <c r="D14" s="523"/>
      <c r="E14" s="523"/>
      <c r="F14" s="523"/>
      <c r="G14" s="523"/>
      <c r="H14" s="523"/>
      <c r="I14" s="523"/>
      <c r="J14" s="524"/>
      <c r="K14" s="437" t="s">
        <v>114</v>
      </c>
      <c r="L14" s="44"/>
      <c r="M14" s="450" t="str">
        <f>IF(K14="A","3",IF(K14="B","2", IF(K14="C","1",IF(K14="D","0","評価なし"))))</f>
        <v>3</v>
      </c>
      <c r="N14" s="83" t="str">
        <f>IF(M14="評価なし",0,M14)</f>
        <v>3</v>
      </c>
      <c r="O14" s="44"/>
      <c r="P14" s="44" t="s">
        <v>25</v>
      </c>
      <c r="Q14" s="44"/>
      <c r="R14" s="44"/>
      <c r="S14" s="44"/>
      <c r="T14" s="44"/>
      <c r="U14" s="44"/>
      <c r="V14" s="44"/>
      <c r="W14" s="44"/>
      <c r="X14" s="471" t="s">
        <v>120</v>
      </c>
      <c r="Y14" s="472"/>
      <c r="Z14" s="437" t="s">
        <v>114</v>
      </c>
      <c r="AA14" s="60"/>
      <c r="AB14" s="434" t="str">
        <f>IF(Z14="A","3",IF(Z14="B","2", IF(Z14="C","1",IF(Z14="D","0","評価なし"))))</f>
        <v>3</v>
      </c>
      <c r="AC14" s="61" t="str">
        <f>IF(AB14="評価なし",0,AB14)</f>
        <v>3</v>
      </c>
      <c r="AD14" s="60"/>
      <c r="AE14" s="60" t="s">
        <v>102</v>
      </c>
      <c r="AF14" s="60"/>
      <c r="AG14" s="60"/>
      <c r="AH14" s="60"/>
      <c r="AI14" s="60"/>
      <c r="AJ14" s="60"/>
      <c r="AK14" s="426" t="s">
        <v>176</v>
      </c>
      <c r="AL14" s="427"/>
      <c r="AM14" s="622" t="s">
        <v>211</v>
      </c>
      <c r="AN14" s="623"/>
      <c r="AO14" s="623"/>
      <c r="AP14" s="623"/>
      <c r="AQ14" s="624"/>
    </row>
    <row r="15" spans="1:51" ht="52.5" customHeight="1" x14ac:dyDescent="0.15">
      <c r="B15" s="564"/>
      <c r="C15" s="565"/>
      <c r="D15" s="565"/>
      <c r="E15" s="565"/>
      <c r="F15" s="565"/>
      <c r="G15" s="565"/>
      <c r="H15" s="565"/>
      <c r="I15" s="565"/>
      <c r="J15" s="566"/>
      <c r="K15" s="437"/>
      <c r="L15" s="44"/>
      <c r="M15" s="450" t="str">
        <f>IF(K15="A","10",IF(K15="B","8", IF(K15="C","7",IF(K15="D","5","0"))))</f>
        <v>0</v>
      </c>
      <c r="N15" s="44"/>
      <c r="O15" s="44"/>
      <c r="P15" s="44" t="s">
        <v>23</v>
      </c>
      <c r="Q15" s="44"/>
      <c r="R15" s="44"/>
      <c r="S15" s="44"/>
      <c r="T15" s="44"/>
      <c r="U15" s="44"/>
      <c r="V15" s="44"/>
      <c r="W15" s="44"/>
      <c r="X15" s="473"/>
      <c r="Y15" s="474"/>
      <c r="Z15" s="437"/>
      <c r="AA15" s="60"/>
      <c r="AB15" s="434" t="str">
        <f>IF(Z15="A","10",IF(Z15="B","8", IF(Z15="C","7",IF(Z15="D","5","0"))))</f>
        <v>0</v>
      </c>
      <c r="AC15" s="60"/>
      <c r="AD15" s="60"/>
      <c r="AE15" s="60" t="s">
        <v>23</v>
      </c>
      <c r="AF15" s="60"/>
      <c r="AG15" s="60"/>
      <c r="AH15" s="60"/>
      <c r="AI15" s="60"/>
      <c r="AJ15" s="60"/>
      <c r="AK15" s="428"/>
      <c r="AL15" s="429"/>
      <c r="AM15" s="622"/>
      <c r="AN15" s="623"/>
      <c r="AO15" s="623"/>
      <c r="AP15" s="623"/>
      <c r="AQ15" s="624"/>
    </row>
    <row r="16" spans="1:51" ht="52.5" customHeight="1" x14ac:dyDescent="0.15">
      <c r="B16" s="522" t="s">
        <v>95</v>
      </c>
      <c r="C16" s="523"/>
      <c r="D16" s="523"/>
      <c r="E16" s="523"/>
      <c r="F16" s="523"/>
      <c r="G16" s="523"/>
      <c r="H16" s="523"/>
      <c r="I16" s="523"/>
      <c r="J16" s="524"/>
      <c r="K16" s="437" t="s">
        <v>114</v>
      </c>
      <c r="L16" s="44"/>
      <c r="M16" s="450" t="str">
        <f>IF(K16="A","3",IF(K16="B","2", IF(K16="C","1",IF(K16="D","0","評価なし"))))</f>
        <v>3</v>
      </c>
      <c r="N16" s="83" t="str">
        <f>IF(M16="評価なし",0,M16)</f>
        <v>3</v>
      </c>
      <c r="O16" s="44"/>
      <c r="P16" s="44" t="s">
        <v>24</v>
      </c>
      <c r="Q16" s="44"/>
      <c r="R16" s="44"/>
      <c r="S16" s="44"/>
      <c r="T16" s="44"/>
      <c r="U16" s="44"/>
      <c r="V16" s="44"/>
      <c r="W16" s="44"/>
      <c r="X16" s="475" t="s">
        <v>121</v>
      </c>
      <c r="Y16" s="476"/>
      <c r="Z16" s="437" t="s">
        <v>115</v>
      </c>
      <c r="AA16" s="60"/>
      <c r="AB16" s="434" t="str">
        <f>IF(Z16="A","3",IF(Z16="B","2", IF(Z16="C","1",IF(Z16="D","0","評価なし"))))</f>
        <v>2</v>
      </c>
      <c r="AC16" s="61" t="str">
        <f>IF(AB16="評価なし",0,AB16)</f>
        <v>2</v>
      </c>
      <c r="AD16" s="60"/>
      <c r="AE16" s="60" t="s">
        <v>24</v>
      </c>
      <c r="AF16" s="60"/>
      <c r="AG16" s="60"/>
      <c r="AH16" s="60"/>
      <c r="AI16" s="60"/>
      <c r="AJ16" s="60"/>
      <c r="AK16" s="426" t="s">
        <v>177</v>
      </c>
      <c r="AL16" s="427"/>
      <c r="AM16" s="622" t="s">
        <v>211</v>
      </c>
      <c r="AN16" s="623"/>
      <c r="AO16" s="623"/>
      <c r="AP16" s="623"/>
      <c r="AQ16" s="624"/>
    </row>
    <row r="17" spans="1:51" ht="52.5" customHeight="1" x14ac:dyDescent="0.15">
      <c r="B17" s="567"/>
      <c r="C17" s="568"/>
      <c r="D17" s="568"/>
      <c r="E17" s="568"/>
      <c r="F17" s="568"/>
      <c r="G17" s="568"/>
      <c r="H17" s="568"/>
      <c r="I17" s="568"/>
      <c r="J17" s="569"/>
      <c r="K17" s="438"/>
      <c r="L17" s="84"/>
      <c r="M17" s="451" t="str">
        <f>IF(K17="A","10",IF(K17="B","8", IF(K17="C","7",IF(K17="D","5","0"))))</f>
        <v>0</v>
      </c>
      <c r="N17" s="84"/>
      <c r="O17" s="84"/>
      <c r="P17" s="84" t="s">
        <v>27</v>
      </c>
      <c r="Q17" s="84"/>
      <c r="R17" s="84"/>
      <c r="S17" s="84"/>
      <c r="T17" s="84"/>
      <c r="U17" s="84"/>
      <c r="V17" s="84"/>
      <c r="W17" s="84"/>
      <c r="X17" s="477"/>
      <c r="Y17" s="478"/>
      <c r="Z17" s="438"/>
      <c r="AA17" s="146"/>
      <c r="AB17" s="435" t="str">
        <f>IF(Z17="A","10",IF(Z17="B","8", IF(Z17="C","7",IF(Z17="D","5","0"))))</f>
        <v>0</v>
      </c>
      <c r="AC17" s="146"/>
      <c r="AD17" s="146"/>
      <c r="AE17" s="146" t="s">
        <v>27</v>
      </c>
      <c r="AF17" s="146"/>
      <c r="AG17" s="146"/>
      <c r="AH17" s="146"/>
      <c r="AI17" s="146"/>
      <c r="AJ17" s="146"/>
      <c r="AK17" s="430"/>
      <c r="AL17" s="431"/>
      <c r="AM17" s="625"/>
      <c r="AN17" s="626"/>
      <c r="AO17" s="626"/>
      <c r="AP17" s="626"/>
      <c r="AQ17" s="627"/>
    </row>
    <row r="18" spans="1:51" s="6" customFormat="1" ht="65.099999999999994" customHeight="1" x14ac:dyDescent="0.15">
      <c r="B18" s="507" t="s">
        <v>64</v>
      </c>
      <c r="C18" s="508"/>
      <c r="D18" s="508"/>
      <c r="E18" s="508"/>
      <c r="F18" s="508"/>
      <c r="G18" s="508"/>
      <c r="H18" s="508"/>
      <c r="I18" s="508"/>
      <c r="J18" s="509"/>
      <c r="K18" s="372" t="s">
        <v>122</v>
      </c>
      <c r="L18" s="373"/>
      <c r="M18" s="373"/>
      <c r="N18" s="373"/>
      <c r="O18" s="373"/>
      <c r="P18" s="373"/>
      <c r="Q18" s="373"/>
      <c r="R18" s="373"/>
      <c r="S18" s="373"/>
      <c r="T18" s="373"/>
      <c r="U18" s="373"/>
      <c r="V18" s="373"/>
      <c r="W18" s="373"/>
      <c r="X18" s="373"/>
      <c r="Y18" s="374"/>
      <c r="Z18" s="432" t="s">
        <v>183</v>
      </c>
      <c r="AA18" s="373"/>
      <c r="AB18" s="373"/>
      <c r="AC18" s="373"/>
      <c r="AD18" s="373"/>
      <c r="AE18" s="373"/>
      <c r="AF18" s="373"/>
      <c r="AG18" s="373"/>
      <c r="AH18" s="373"/>
      <c r="AI18" s="373"/>
      <c r="AJ18" s="373"/>
      <c r="AK18" s="373"/>
      <c r="AL18" s="374"/>
      <c r="AM18" s="628" t="s">
        <v>211</v>
      </c>
      <c r="AN18" s="629"/>
      <c r="AO18" s="629"/>
      <c r="AP18" s="629"/>
      <c r="AQ18" s="630"/>
    </row>
    <row r="19" spans="1:51" ht="65.099999999999994" customHeight="1" thickBot="1" x14ac:dyDescent="0.2">
      <c r="B19" s="513" t="s">
        <v>55</v>
      </c>
      <c r="C19" s="514"/>
      <c r="D19" s="514"/>
      <c r="E19" s="514"/>
      <c r="F19" s="514"/>
      <c r="G19" s="514"/>
      <c r="H19" s="514"/>
      <c r="I19" s="514"/>
      <c r="J19" s="515"/>
      <c r="K19" s="352" t="s">
        <v>123</v>
      </c>
      <c r="L19" s="353"/>
      <c r="M19" s="353"/>
      <c r="N19" s="353"/>
      <c r="O19" s="353"/>
      <c r="P19" s="353"/>
      <c r="Q19" s="353"/>
      <c r="R19" s="353"/>
      <c r="S19" s="353"/>
      <c r="T19" s="353"/>
      <c r="U19" s="353"/>
      <c r="V19" s="353"/>
      <c r="W19" s="353"/>
      <c r="X19" s="353"/>
      <c r="Y19" s="354"/>
      <c r="Z19" s="442" t="s">
        <v>184</v>
      </c>
      <c r="AA19" s="443"/>
      <c r="AB19" s="443"/>
      <c r="AC19" s="443"/>
      <c r="AD19" s="443"/>
      <c r="AE19" s="443"/>
      <c r="AF19" s="443"/>
      <c r="AG19" s="443"/>
      <c r="AH19" s="443"/>
      <c r="AI19" s="443"/>
      <c r="AJ19" s="443"/>
      <c r="AK19" s="443"/>
      <c r="AL19" s="444"/>
      <c r="AM19" s="631" t="s">
        <v>211</v>
      </c>
      <c r="AN19" s="632"/>
      <c r="AO19" s="632"/>
      <c r="AP19" s="632"/>
      <c r="AQ19" s="633"/>
    </row>
    <row r="20" spans="1:51" s="15" customFormat="1" ht="42" customHeight="1" x14ac:dyDescent="0.15">
      <c r="A20" s="21"/>
      <c r="B20" s="570" t="s">
        <v>30</v>
      </c>
      <c r="C20" s="571"/>
      <c r="D20" s="571"/>
      <c r="E20" s="571"/>
      <c r="F20" s="571"/>
      <c r="G20" s="571"/>
      <c r="H20" s="571"/>
      <c r="I20" s="571"/>
      <c r="J20" s="572"/>
      <c r="K20" s="112" t="str">
        <f>IF(M20="評価なし","評価なし",IF(M20&gt;=2.5,"A",IF(M20&gt;=1.5,"B", IF(M20&gt;=0.5,"C",IF(M20&lt;0.5,"D","評価なし")))))</f>
        <v>A</v>
      </c>
      <c r="L20" s="42"/>
      <c r="M20" s="32">
        <f>IF(AND(M21="評価なし",M22="評価なし"),"評価なし",(N21+N22)/(2-N20))</f>
        <v>3</v>
      </c>
      <c r="N20" s="42">
        <f>COUNTIF(M21:M22,"評価なし")</f>
        <v>0</v>
      </c>
      <c r="O20" s="42"/>
      <c r="P20" s="42"/>
      <c r="Q20" s="42"/>
      <c r="R20" s="42"/>
      <c r="S20" s="42"/>
      <c r="T20" s="42"/>
      <c r="U20" s="42"/>
      <c r="V20" s="42"/>
      <c r="W20" s="42"/>
      <c r="X20" s="309"/>
      <c r="Y20" s="330"/>
      <c r="Z20" s="112" t="str">
        <f>IF(AB20="評価なし","評価なし",IF(AB20&gt;=2.5,"A",IF(AB20&gt;=1.5,"B", IF(AB20&gt;=0.5,"C",IF(AB20&lt;0.5,"D","評価なし")))))</f>
        <v>A</v>
      </c>
      <c r="AA20" s="42"/>
      <c r="AB20" s="32">
        <f>IF(AND(AB21="評価なし",AB22="評価なし"),"評価なし",(AC21+AC22)/(2-AC20))</f>
        <v>3</v>
      </c>
      <c r="AC20" s="42">
        <f>COUNTIF(AB21:AB22,"評価なし")</f>
        <v>0</v>
      </c>
      <c r="AD20" s="42"/>
      <c r="AE20" s="42"/>
      <c r="AF20" s="42"/>
      <c r="AG20" s="42"/>
      <c r="AH20" s="42"/>
      <c r="AI20" s="42"/>
      <c r="AJ20" s="42"/>
      <c r="AK20" s="331"/>
      <c r="AL20" s="332"/>
      <c r="AM20" s="439" t="s">
        <v>30</v>
      </c>
      <c r="AN20" s="440"/>
      <c r="AO20" s="440"/>
      <c r="AP20" s="440"/>
      <c r="AQ20" s="441"/>
      <c r="AR20" s="89"/>
      <c r="AS20" s="90"/>
      <c r="AT20" s="90"/>
      <c r="AU20" s="90"/>
      <c r="AV20" s="90"/>
      <c r="AW20" s="90"/>
      <c r="AX20" s="90"/>
      <c r="AY20" s="90"/>
    </row>
    <row r="21" spans="1:51" s="15" customFormat="1" ht="90" customHeight="1" x14ac:dyDescent="0.15">
      <c r="A21" s="21"/>
      <c r="B21" s="537" t="s">
        <v>11</v>
      </c>
      <c r="C21" s="538"/>
      <c r="D21" s="538"/>
      <c r="E21" s="538"/>
      <c r="F21" s="538"/>
      <c r="G21" s="538"/>
      <c r="H21" s="538"/>
      <c r="I21" s="538"/>
      <c r="J21" s="539"/>
      <c r="K21" s="118" t="s">
        <v>114</v>
      </c>
      <c r="L21" s="43"/>
      <c r="M21" s="37" t="str">
        <f>IF(K21="A","3",IF(K21="B","2", IF(K21="C","1",IF(K21="D","0","評価なし"))))</f>
        <v>3</v>
      </c>
      <c r="N21" s="77" t="str">
        <f>IF(M21="評価なし",0,M21)</f>
        <v>3</v>
      </c>
      <c r="O21" s="43"/>
      <c r="P21" s="43"/>
      <c r="Q21" s="43"/>
      <c r="R21" s="43"/>
      <c r="S21" s="43"/>
      <c r="T21" s="43"/>
      <c r="U21" s="43"/>
      <c r="V21" s="43"/>
      <c r="W21" s="43"/>
      <c r="X21" s="333" t="s">
        <v>124</v>
      </c>
      <c r="Y21" s="334"/>
      <c r="Z21" s="118" t="s">
        <v>114</v>
      </c>
      <c r="AA21" s="126"/>
      <c r="AB21" s="216" t="str">
        <f>IF(Z21="A","3",IF(Z21="B","2", IF(Z21="C","1",IF(Z21="D","0","評価なし"))))</f>
        <v>3</v>
      </c>
      <c r="AC21" s="49" t="str">
        <f>IF(AB21="評価なし",0,AB21)</f>
        <v>3</v>
      </c>
      <c r="AD21" s="126"/>
      <c r="AE21" s="126"/>
      <c r="AF21" s="126"/>
      <c r="AG21" s="126"/>
      <c r="AH21" s="126"/>
      <c r="AI21" s="126"/>
      <c r="AJ21" s="126"/>
      <c r="AK21" s="337" t="s">
        <v>185</v>
      </c>
      <c r="AL21" s="338"/>
      <c r="AM21" s="409" t="s">
        <v>211</v>
      </c>
      <c r="AN21" s="410"/>
      <c r="AO21" s="410"/>
      <c r="AP21" s="410"/>
      <c r="AQ21" s="411"/>
    </row>
    <row r="22" spans="1:51" s="15" customFormat="1" ht="90" customHeight="1" x14ac:dyDescent="0.15">
      <c r="A22" s="21"/>
      <c r="B22" s="552" t="s">
        <v>100</v>
      </c>
      <c r="C22" s="553"/>
      <c r="D22" s="553"/>
      <c r="E22" s="553"/>
      <c r="F22" s="553"/>
      <c r="G22" s="553"/>
      <c r="H22" s="553"/>
      <c r="I22" s="553"/>
      <c r="J22" s="554"/>
      <c r="K22" s="191" t="s">
        <v>114</v>
      </c>
      <c r="L22" s="45"/>
      <c r="M22" s="147" t="str">
        <f>IF(K22="A","3",IF(K22="B","2", IF(K22="C","1",IF(K22="D","0","評価なし"))))</f>
        <v>3</v>
      </c>
      <c r="N22" s="78" t="str">
        <f>IF(M22="評価なし",0,M22)</f>
        <v>3</v>
      </c>
      <c r="O22" s="45"/>
      <c r="P22" s="45"/>
      <c r="Q22" s="45"/>
      <c r="R22" s="45"/>
      <c r="S22" s="45"/>
      <c r="T22" s="45"/>
      <c r="U22" s="45"/>
      <c r="V22" s="45"/>
      <c r="W22" s="45"/>
      <c r="X22" s="335" t="s">
        <v>125</v>
      </c>
      <c r="Y22" s="336"/>
      <c r="Z22" s="114" t="s">
        <v>114</v>
      </c>
      <c r="AA22" s="157"/>
      <c r="AB22" s="217" t="str">
        <f>IF(Z22="A","3",IF(Z22="B","2", IF(Z22="C","1",IF(Z22="D","0","評価なし"))))</f>
        <v>3</v>
      </c>
      <c r="AC22" s="54" t="str">
        <f>IF(AB22="評価なし",0,AB22)</f>
        <v>3</v>
      </c>
      <c r="AD22" s="157"/>
      <c r="AE22" s="157"/>
      <c r="AF22" s="157"/>
      <c r="AG22" s="157"/>
      <c r="AH22" s="157"/>
      <c r="AI22" s="157"/>
      <c r="AJ22" s="157"/>
      <c r="AK22" s="339" t="s">
        <v>186</v>
      </c>
      <c r="AL22" s="340"/>
      <c r="AM22" s="412" t="s">
        <v>211</v>
      </c>
      <c r="AN22" s="413"/>
      <c r="AO22" s="413"/>
      <c r="AP22" s="413"/>
      <c r="AQ22" s="414"/>
    </row>
    <row r="23" spans="1:51" ht="58.5" customHeight="1" x14ac:dyDescent="0.15">
      <c r="B23" s="507" t="s">
        <v>65</v>
      </c>
      <c r="C23" s="508"/>
      <c r="D23" s="508"/>
      <c r="E23" s="508"/>
      <c r="F23" s="508"/>
      <c r="G23" s="508"/>
      <c r="H23" s="508"/>
      <c r="I23" s="508"/>
      <c r="J23" s="509"/>
      <c r="K23" s="381" t="s">
        <v>126</v>
      </c>
      <c r="L23" s="253"/>
      <c r="M23" s="253"/>
      <c r="N23" s="253"/>
      <c r="O23" s="253"/>
      <c r="P23" s="253"/>
      <c r="Q23" s="253"/>
      <c r="R23" s="253"/>
      <c r="S23" s="253"/>
      <c r="T23" s="253"/>
      <c r="U23" s="253"/>
      <c r="V23" s="253"/>
      <c r="W23" s="253"/>
      <c r="X23" s="253"/>
      <c r="Y23" s="382"/>
      <c r="Z23" s="375" t="s">
        <v>187</v>
      </c>
      <c r="AA23" s="376"/>
      <c r="AB23" s="376"/>
      <c r="AC23" s="376"/>
      <c r="AD23" s="376"/>
      <c r="AE23" s="376"/>
      <c r="AF23" s="376"/>
      <c r="AG23" s="376"/>
      <c r="AH23" s="376"/>
      <c r="AI23" s="376"/>
      <c r="AJ23" s="376"/>
      <c r="AK23" s="376"/>
      <c r="AL23" s="377"/>
      <c r="AM23" s="634" t="s">
        <v>211</v>
      </c>
      <c r="AN23" s="317"/>
      <c r="AO23" s="317"/>
      <c r="AP23" s="317"/>
      <c r="AQ23" s="318"/>
    </row>
    <row r="24" spans="1:51" ht="58.5" customHeight="1" thickBot="1" x14ac:dyDescent="0.2">
      <c r="B24" s="513" t="s">
        <v>55</v>
      </c>
      <c r="C24" s="514"/>
      <c r="D24" s="514"/>
      <c r="E24" s="514"/>
      <c r="F24" s="514"/>
      <c r="G24" s="514"/>
      <c r="H24" s="514"/>
      <c r="I24" s="514"/>
      <c r="J24" s="515"/>
      <c r="K24" s="378" t="s">
        <v>127</v>
      </c>
      <c r="L24" s="379"/>
      <c r="M24" s="379"/>
      <c r="N24" s="379"/>
      <c r="O24" s="379"/>
      <c r="P24" s="379"/>
      <c r="Q24" s="379"/>
      <c r="R24" s="379"/>
      <c r="S24" s="379"/>
      <c r="T24" s="379"/>
      <c r="U24" s="379"/>
      <c r="V24" s="379"/>
      <c r="W24" s="379"/>
      <c r="X24" s="379"/>
      <c r="Y24" s="380"/>
      <c r="Z24" s="375" t="s">
        <v>188</v>
      </c>
      <c r="AA24" s="376"/>
      <c r="AB24" s="376"/>
      <c r="AC24" s="376"/>
      <c r="AD24" s="376"/>
      <c r="AE24" s="376"/>
      <c r="AF24" s="376"/>
      <c r="AG24" s="376"/>
      <c r="AH24" s="376"/>
      <c r="AI24" s="376"/>
      <c r="AJ24" s="376"/>
      <c r="AK24" s="376"/>
      <c r="AL24" s="377"/>
      <c r="AM24" s="635" t="s">
        <v>211</v>
      </c>
      <c r="AN24" s="328"/>
      <c r="AO24" s="328"/>
      <c r="AP24" s="328"/>
      <c r="AQ24" s="329"/>
    </row>
    <row r="25" spans="1:51" ht="33" customHeight="1" x14ac:dyDescent="0.15">
      <c r="B25" s="516" t="s">
        <v>31</v>
      </c>
      <c r="C25" s="517"/>
      <c r="D25" s="517"/>
      <c r="E25" s="517"/>
      <c r="F25" s="517"/>
      <c r="G25" s="517"/>
      <c r="H25" s="517"/>
      <c r="I25" s="517"/>
      <c r="J25" s="518"/>
      <c r="K25" s="112" t="str">
        <f>IF(M25="評価なし","評価なし",IF(M25&gt;=2.5,"A",IF(M25&gt;=1.5,"B", IF(M25&gt;=0.5,"C",IF(M25&lt;0.5,"D","評価なし")))))</f>
        <v>A</v>
      </c>
      <c r="L25" s="17"/>
      <c r="M25" s="68">
        <f>IF(AND(M27="評価なし",M28="評価なし",M29="評価なし",M30="評価なし"),"評価なし",(N27+N28+N29+N30)/(4-N25))</f>
        <v>3</v>
      </c>
      <c r="N25" s="42">
        <f>COUNTIF(M27:M30,"評価なし")</f>
        <v>0</v>
      </c>
      <c r="O25" s="17"/>
      <c r="P25" s="17"/>
      <c r="Q25" s="17"/>
      <c r="R25" s="17"/>
      <c r="S25" s="17"/>
      <c r="T25" s="17"/>
      <c r="U25" s="17"/>
      <c r="V25" s="17"/>
      <c r="W25" s="17"/>
      <c r="X25" s="309"/>
      <c r="Y25" s="330"/>
      <c r="Z25" s="112" t="str">
        <f>IF(AB25="評価なし","評価なし",IF(AB25&gt;=2.5,"A",IF(AB25&gt;=1.5,"B", IF(AB25&gt;=0.5,"C",IF(AB25&lt;0.5,"D","評価なし")))))</f>
        <v>A</v>
      </c>
      <c r="AA25" s="17"/>
      <c r="AB25" s="68">
        <f>IF(AND(AB27="評価なし",AB28="評価なし",AB29="評価なし",AB30="評価なし"),"評価なし",(AC27+AC28+AC29+AC30)/(4-AC25))</f>
        <v>3</v>
      </c>
      <c r="AC25" s="42">
        <f>COUNTIF(AB27:AB30,"評価なし")</f>
        <v>0</v>
      </c>
      <c r="AD25" s="17"/>
      <c r="AE25" s="17"/>
      <c r="AF25" s="17"/>
      <c r="AG25" s="17"/>
      <c r="AH25" s="17"/>
      <c r="AI25" s="17"/>
      <c r="AJ25" s="17"/>
      <c r="AK25" s="309"/>
      <c r="AL25" s="310"/>
      <c r="AM25" s="525" t="s">
        <v>31</v>
      </c>
      <c r="AN25" s="526"/>
      <c r="AO25" s="526"/>
      <c r="AP25" s="526"/>
      <c r="AQ25" s="527"/>
      <c r="AR25" s="65"/>
      <c r="AS25" s="66"/>
      <c r="AT25" s="66"/>
      <c r="AU25" s="66"/>
      <c r="AV25" s="66"/>
      <c r="AW25" s="66"/>
      <c r="AX25" s="66"/>
      <c r="AY25" s="66"/>
    </row>
    <row r="26" spans="1:51" ht="78.75" customHeight="1" x14ac:dyDescent="0.15">
      <c r="B26" s="537" t="s">
        <v>99</v>
      </c>
      <c r="C26" s="538"/>
      <c r="D26" s="538"/>
      <c r="E26" s="538"/>
      <c r="F26" s="538"/>
      <c r="G26" s="538"/>
      <c r="H26" s="538"/>
      <c r="I26" s="538"/>
      <c r="J26" s="539"/>
      <c r="K26" s="207" t="s">
        <v>114</v>
      </c>
      <c r="L26" s="149"/>
      <c r="M26" s="125"/>
      <c r="N26" s="150"/>
      <c r="O26" s="149"/>
      <c r="P26" s="149"/>
      <c r="Q26" s="149"/>
      <c r="R26" s="149"/>
      <c r="S26" s="149"/>
      <c r="T26" s="149"/>
      <c r="U26" s="149"/>
      <c r="V26" s="149"/>
      <c r="W26" s="149"/>
      <c r="X26" s="363" t="s">
        <v>128</v>
      </c>
      <c r="Y26" s="364"/>
      <c r="Z26" s="207" t="s">
        <v>114</v>
      </c>
      <c r="AA26" s="149"/>
      <c r="AB26" s="125"/>
      <c r="AC26" s="150"/>
      <c r="AD26" s="149"/>
      <c r="AE26" s="149"/>
      <c r="AF26" s="149"/>
      <c r="AG26" s="149"/>
      <c r="AH26" s="149"/>
      <c r="AI26" s="149"/>
      <c r="AJ26" s="149"/>
      <c r="AK26" s="370" t="s">
        <v>169</v>
      </c>
      <c r="AL26" s="371"/>
      <c r="AM26" s="479" t="s">
        <v>211</v>
      </c>
      <c r="AN26" s="480"/>
      <c r="AO26" s="480"/>
      <c r="AP26" s="480"/>
      <c r="AQ26" s="481"/>
      <c r="AR26" s="66"/>
      <c r="AS26" s="66"/>
      <c r="AT26" s="66"/>
      <c r="AU26" s="66"/>
      <c r="AV26" s="66"/>
      <c r="AW26" s="66"/>
      <c r="AX26" s="66"/>
      <c r="AY26" s="66"/>
    </row>
    <row r="27" spans="1:51" ht="78.75" customHeight="1" x14ac:dyDescent="0.15">
      <c r="B27" s="519" t="s">
        <v>80</v>
      </c>
      <c r="C27" s="520"/>
      <c r="D27" s="520"/>
      <c r="E27" s="520"/>
      <c r="F27" s="520"/>
      <c r="G27" s="520"/>
      <c r="H27" s="520"/>
      <c r="I27" s="520"/>
      <c r="J27" s="521"/>
      <c r="K27" s="158" t="s">
        <v>114</v>
      </c>
      <c r="L27" s="151"/>
      <c r="M27" s="40" t="str">
        <f>IF(K27="A","3",IF(K27="B","2", IF(K27="C","1",IF(K27="D","0","評価なし"))))</f>
        <v>3</v>
      </c>
      <c r="N27" s="152" t="str">
        <f>IF(M27="評価なし",0,M27)</f>
        <v>3</v>
      </c>
      <c r="O27" s="151"/>
      <c r="P27" s="151"/>
      <c r="Q27" s="151"/>
      <c r="R27" s="151"/>
      <c r="S27" s="151"/>
      <c r="T27" s="151"/>
      <c r="U27" s="151"/>
      <c r="V27" s="151"/>
      <c r="W27" s="151"/>
      <c r="X27" s="365" t="s">
        <v>129</v>
      </c>
      <c r="Y27" s="366"/>
      <c r="Z27" s="215" t="s">
        <v>114</v>
      </c>
      <c r="AA27" s="153"/>
      <c r="AB27" s="51" t="str">
        <f>IF(Z27="A","3",IF(Z27="B","2", IF(Z27="C","1",IF(Z27="D","0","評価なし"))))</f>
        <v>3</v>
      </c>
      <c r="AC27" s="154" t="str">
        <f>IF(AB27="評価なし",0,AB27)</f>
        <v>3</v>
      </c>
      <c r="AD27" s="153"/>
      <c r="AE27" s="153"/>
      <c r="AF27" s="153"/>
      <c r="AG27" s="153"/>
      <c r="AH27" s="153"/>
      <c r="AI27" s="153"/>
      <c r="AJ27" s="153"/>
      <c r="AK27" s="298" t="s">
        <v>171</v>
      </c>
      <c r="AL27" s="299"/>
      <c r="AM27" s="482" t="s">
        <v>211</v>
      </c>
      <c r="AN27" s="483"/>
      <c r="AO27" s="483"/>
      <c r="AP27" s="483"/>
      <c r="AQ27" s="484"/>
    </row>
    <row r="28" spans="1:51" ht="78.75" customHeight="1" x14ac:dyDescent="0.15">
      <c r="B28" s="519" t="s">
        <v>81</v>
      </c>
      <c r="C28" s="520"/>
      <c r="D28" s="520"/>
      <c r="E28" s="520"/>
      <c r="F28" s="520"/>
      <c r="G28" s="520"/>
      <c r="H28" s="520"/>
      <c r="I28" s="520"/>
      <c r="J28" s="521"/>
      <c r="K28" s="158" t="s">
        <v>114</v>
      </c>
      <c r="L28" s="151"/>
      <c r="M28" s="40" t="str">
        <f>IF(K28="A","3",IF(K28="B","2", IF(K28="C","1",IF(K28="D","0","評価なし"))))</f>
        <v>3</v>
      </c>
      <c r="N28" s="152" t="str">
        <f>IF(M28="評価なし",0,M28)</f>
        <v>3</v>
      </c>
      <c r="O28" s="151"/>
      <c r="P28" s="151"/>
      <c r="Q28" s="151"/>
      <c r="R28" s="151"/>
      <c r="S28" s="151"/>
      <c r="T28" s="151"/>
      <c r="U28" s="151"/>
      <c r="V28" s="151"/>
      <c r="W28" s="151"/>
      <c r="X28" s="365" t="s">
        <v>130</v>
      </c>
      <c r="Y28" s="366"/>
      <c r="Z28" s="158" t="s">
        <v>114</v>
      </c>
      <c r="AA28" s="153"/>
      <c r="AB28" s="51" t="str">
        <f>IF(Z28="A","3",IF(Z28="B","2", IF(Z28="C","1",IF(Z28="D","0","評価なし"))))</f>
        <v>3</v>
      </c>
      <c r="AC28" s="154" t="str">
        <f t="shared" ref="AC28:AC29" si="0">IF(AB28="評価なし",0,AB28)</f>
        <v>3</v>
      </c>
      <c r="AD28" s="153"/>
      <c r="AE28" s="153"/>
      <c r="AF28" s="153"/>
      <c r="AG28" s="153"/>
      <c r="AH28" s="153"/>
      <c r="AI28" s="153"/>
      <c r="AJ28" s="153"/>
      <c r="AK28" s="298" t="s">
        <v>189</v>
      </c>
      <c r="AL28" s="299"/>
      <c r="AM28" s="482" t="s">
        <v>211</v>
      </c>
      <c r="AN28" s="483"/>
      <c r="AO28" s="483"/>
      <c r="AP28" s="483"/>
      <c r="AQ28" s="484"/>
    </row>
    <row r="29" spans="1:51" ht="78.75" customHeight="1" x14ac:dyDescent="0.15">
      <c r="B29" s="519" t="s">
        <v>82</v>
      </c>
      <c r="C29" s="520"/>
      <c r="D29" s="520"/>
      <c r="E29" s="520"/>
      <c r="F29" s="520"/>
      <c r="G29" s="520"/>
      <c r="H29" s="520"/>
      <c r="I29" s="520"/>
      <c r="J29" s="521"/>
      <c r="K29" s="158" t="s">
        <v>114</v>
      </c>
      <c r="L29" s="151"/>
      <c r="M29" s="40" t="str">
        <f>IF(K29="A","3",IF(K29="B","2", IF(K29="C","1",IF(K29="D","0","評価なし"))))</f>
        <v>3</v>
      </c>
      <c r="N29" s="152" t="str">
        <f>IF(M29="評価なし",0,M29)</f>
        <v>3</v>
      </c>
      <c r="O29" s="151"/>
      <c r="P29" s="151"/>
      <c r="Q29" s="151"/>
      <c r="R29" s="151"/>
      <c r="S29" s="151"/>
      <c r="T29" s="151"/>
      <c r="U29" s="151"/>
      <c r="V29" s="151"/>
      <c r="W29" s="151"/>
      <c r="X29" s="341" t="s">
        <v>131</v>
      </c>
      <c r="Y29" s="342"/>
      <c r="Z29" s="158" t="s">
        <v>114</v>
      </c>
      <c r="AA29" s="153"/>
      <c r="AB29" s="51" t="str">
        <f>IF(Z29="A","3",IF(Z29="B","2", IF(Z29="C","1",IF(Z29="D","0","評価なし"))))</f>
        <v>3</v>
      </c>
      <c r="AC29" s="154" t="str">
        <f t="shared" si="0"/>
        <v>3</v>
      </c>
      <c r="AD29" s="153"/>
      <c r="AE29" s="153"/>
      <c r="AF29" s="153"/>
      <c r="AG29" s="153"/>
      <c r="AH29" s="153"/>
      <c r="AI29" s="153"/>
      <c r="AJ29" s="153"/>
      <c r="AK29" s="298" t="s">
        <v>172</v>
      </c>
      <c r="AL29" s="299"/>
      <c r="AM29" s="482" t="s">
        <v>211</v>
      </c>
      <c r="AN29" s="483"/>
      <c r="AO29" s="483"/>
      <c r="AP29" s="483"/>
      <c r="AQ29" s="484"/>
    </row>
    <row r="30" spans="1:51" ht="84" customHeight="1" x14ac:dyDescent="0.15">
      <c r="B30" s="522" t="s">
        <v>83</v>
      </c>
      <c r="C30" s="523"/>
      <c r="D30" s="523"/>
      <c r="E30" s="523"/>
      <c r="F30" s="523"/>
      <c r="G30" s="523"/>
      <c r="H30" s="523"/>
      <c r="I30" s="523"/>
      <c r="J30" s="524"/>
      <c r="K30" s="208" t="s">
        <v>114</v>
      </c>
      <c r="L30" s="151"/>
      <c r="M30" s="180" t="str">
        <f>IF(K30="A","3",IF(K30="B","2", IF(K30="C","1",IF(K30="D","0","評価なし"))))</f>
        <v>3</v>
      </c>
      <c r="N30" s="156" t="str">
        <f>IF(M30="評価なし",0,M30)</f>
        <v>3</v>
      </c>
      <c r="O30" s="151"/>
      <c r="P30" s="151"/>
      <c r="Q30" s="151"/>
      <c r="R30" s="151"/>
      <c r="S30" s="151"/>
      <c r="T30" s="151"/>
      <c r="U30" s="151"/>
      <c r="V30" s="151"/>
      <c r="W30" s="151"/>
      <c r="X30" s="302" t="s">
        <v>132</v>
      </c>
      <c r="Y30" s="303"/>
      <c r="Z30" s="196" t="s">
        <v>114</v>
      </c>
      <c r="AA30" s="197"/>
      <c r="AB30" s="217" t="str">
        <f>IF(Z30="A","3",IF(Z30="B","2", IF(Z30="C","1",IF(Z30="D","0","評価なし"))))</f>
        <v>3</v>
      </c>
      <c r="AC30" s="198" t="str">
        <f>IF(AB30="評価なし",0,AB30)</f>
        <v>3</v>
      </c>
      <c r="AD30" s="197"/>
      <c r="AE30" s="197"/>
      <c r="AF30" s="197"/>
      <c r="AG30" s="197"/>
      <c r="AH30" s="197"/>
      <c r="AI30" s="197"/>
      <c r="AJ30" s="197"/>
      <c r="AK30" s="300" t="s">
        <v>173</v>
      </c>
      <c r="AL30" s="301"/>
      <c r="AM30" s="485" t="s">
        <v>211</v>
      </c>
      <c r="AN30" s="486"/>
      <c r="AO30" s="486"/>
      <c r="AP30" s="486"/>
      <c r="AQ30" s="487"/>
    </row>
    <row r="31" spans="1:51" ht="56.25" customHeight="1" x14ac:dyDescent="0.15">
      <c r="B31" s="507" t="s">
        <v>65</v>
      </c>
      <c r="C31" s="508"/>
      <c r="D31" s="508"/>
      <c r="E31" s="508"/>
      <c r="F31" s="508"/>
      <c r="G31" s="508"/>
      <c r="H31" s="508"/>
      <c r="I31" s="508"/>
      <c r="J31" s="509"/>
      <c r="K31" s="403" t="s">
        <v>133</v>
      </c>
      <c r="L31" s="404"/>
      <c r="M31" s="404"/>
      <c r="N31" s="404"/>
      <c r="O31" s="404"/>
      <c r="P31" s="404"/>
      <c r="Q31" s="404"/>
      <c r="R31" s="404"/>
      <c r="S31" s="404"/>
      <c r="T31" s="404"/>
      <c r="U31" s="404"/>
      <c r="V31" s="404"/>
      <c r="W31" s="404"/>
      <c r="X31" s="404"/>
      <c r="Y31" s="405"/>
      <c r="Z31" s="357" t="s">
        <v>190</v>
      </c>
      <c r="AA31" s="358"/>
      <c r="AB31" s="358"/>
      <c r="AC31" s="358"/>
      <c r="AD31" s="358"/>
      <c r="AE31" s="358"/>
      <c r="AF31" s="358"/>
      <c r="AG31" s="358"/>
      <c r="AH31" s="358"/>
      <c r="AI31" s="358"/>
      <c r="AJ31" s="358"/>
      <c r="AK31" s="358"/>
      <c r="AL31" s="359"/>
      <c r="AM31" s="224" t="s">
        <v>211</v>
      </c>
      <c r="AN31" s="317"/>
      <c r="AO31" s="317"/>
      <c r="AP31" s="317"/>
      <c r="AQ31" s="318"/>
    </row>
    <row r="32" spans="1:51" ht="56.25" customHeight="1" thickBot="1" x14ac:dyDescent="0.2">
      <c r="B32" s="513" t="s">
        <v>55</v>
      </c>
      <c r="C32" s="514"/>
      <c r="D32" s="514"/>
      <c r="E32" s="514"/>
      <c r="F32" s="514"/>
      <c r="G32" s="514"/>
      <c r="H32" s="514"/>
      <c r="I32" s="514"/>
      <c r="J32" s="515"/>
      <c r="K32" s="378" t="s">
        <v>134</v>
      </c>
      <c r="L32" s="379"/>
      <c r="M32" s="379"/>
      <c r="N32" s="379"/>
      <c r="O32" s="379"/>
      <c r="P32" s="379"/>
      <c r="Q32" s="379"/>
      <c r="R32" s="379"/>
      <c r="S32" s="379"/>
      <c r="T32" s="379"/>
      <c r="U32" s="379"/>
      <c r="V32" s="379"/>
      <c r="W32" s="379"/>
      <c r="X32" s="379"/>
      <c r="Y32" s="380"/>
      <c r="Z32" s="360" t="s">
        <v>191</v>
      </c>
      <c r="AA32" s="361"/>
      <c r="AB32" s="361"/>
      <c r="AC32" s="361"/>
      <c r="AD32" s="361"/>
      <c r="AE32" s="361"/>
      <c r="AF32" s="361"/>
      <c r="AG32" s="361"/>
      <c r="AH32" s="361"/>
      <c r="AI32" s="361"/>
      <c r="AJ32" s="361"/>
      <c r="AK32" s="361"/>
      <c r="AL32" s="362"/>
      <c r="AM32" s="328" t="s">
        <v>211</v>
      </c>
      <c r="AN32" s="328"/>
      <c r="AO32" s="328"/>
      <c r="AP32" s="328"/>
      <c r="AQ32" s="329"/>
    </row>
    <row r="33" spans="1:51" s="1" customFormat="1" ht="39" customHeight="1" thickBot="1" x14ac:dyDescent="0.2">
      <c r="A33" s="21"/>
      <c r="B33" s="528" t="s">
        <v>72</v>
      </c>
      <c r="C33" s="529"/>
      <c r="D33" s="529"/>
      <c r="E33" s="529"/>
      <c r="F33" s="529"/>
      <c r="G33" s="529"/>
      <c r="H33" s="529"/>
      <c r="I33" s="529"/>
      <c r="J33" s="530"/>
      <c r="K33" s="111" t="str">
        <f>IF(M33="評価なし","評価なし",IF(M33&gt;=2.5,"A",IF(M33&gt;=1.5,"B", IF(M33&gt;=0.5,"C",IF(M33&lt;0.5,"D","評価なし")))))</f>
        <v>A</v>
      </c>
      <c r="L33" s="56"/>
      <c r="M33" s="75">
        <f>IF(AND(M35="評価なし",M36="評価なし",M40="評価なし",M45="評価なし",M46="評価なし",M47="評価なし"),"評価なし",(N35+N36+N40+N45+N46+N47)/(6-N33))</f>
        <v>2.8333333333333335</v>
      </c>
      <c r="N33" s="76">
        <f>COUNTIF(M35:M36,"評価なし")+COUNTIF(M40,"評価なし")+COUNTIF(M45:M47,"評価なし")</f>
        <v>0</v>
      </c>
      <c r="O33" s="56"/>
      <c r="P33" s="56"/>
      <c r="Q33" s="56"/>
      <c r="R33" s="56"/>
      <c r="S33" s="56"/>
      <c r="T33" s="56"/>
      <c r="U33" s="56"/>
      <c r="V33" s="56"/>
      <c r="W33" s="56"/>
      <c r="X33" s="309"/>
      <c r="Y33" s="310"/>
      <c r="Z33" s="111" t="str">
        <f>IF(AB33="評価なし","評価なし",IF(AB33&gt;=2.5,"A",IF(AB33&gt;=1.5,"B", IF(AB33&gt;=0.5,"C",IF(AB33&lt;0.5,"D","評価なし")))))</f>
        <v>A</v>
      </c>
      <c r="AA33" s="2"/>
      <c r="AB33" s="67">
        <f>IF(AND(AB35="評価なし",AB36="評価なし",AB40="評価なし",AB45="評価なし",AB46="評価なし",AB47="評価なし"),"評価なし",(AC35+AC36+AC40+AC45+AC46+AC47)/(6-AC33))</f>
        <v>2.8333333333333335</v>
      </c>
      <c r="AC33" s="42">
        <f>COUNTIF(AB35:AB36,"評価なし")+COUNTIF(AB40,"評価なし")+COUNTIF(AB45:AB47,"評価なし")</f>
        <v>0</v>
      </c>
      <c r="AD33" s="2"/>
      <c r="AE33" s="2"/>
      <c r="AF33" s="2"/>
      <c r="AG33" s="2"/>
      <c r="AH33" s="2"/>
      <c r="AI33" s="2"/>
      <c r="AJ33" s="2"/>
      <c r="AK33" s="309"/>
      <c r="AL33" s="310"/>
      <c r="AM33" s="528" t="s">
        <v>32</v>
      </c>
      <c r="AN33" s="529"/>
      <c r="AO33" s="529"/>
      <c r="AP33" s="529"/>
      <c r="AQ33" s="530"/>
      <c r="AR33" s="91"/>
      <c r="AS33" s="91"/>
      <c r="AT33" s="91"/>
      <c r="AU33" s="91"/>
      <c r="AV33" s="91"/>
      <c r="AW33" s="91"/>
      <c r="AX33" s="91"/>
      <c r="AY33" s="91"/>
    </row>
    <row r="34" spans="1:51" s="1" customFormat="1" ht="35.25" customHeight="1" x14ac:dyDescent="0.15">
      <c r="A34" s="21"/>
      <c r="B34" s="542" t="s">
        <v>33</v>
      </c>
      <c r="C34" s="532"/>
      <c r="D34" s="532"/>
      <c r="E34" s="532"/>
      <c r="F34" s="532"/>
      <c r="G34" s="532"/>
      <c r="H34" s="532"/>
      <c r="I34" s="532"/>
      <c r="J34" s="533"/>
      <c r="K34" s="127" t="str">
        <f>IF(M34="評価なし","評価なし",IF(M34&gt;=2.5,"A",IF(M34&gt;=1.5,"B", IF(M34&gt;=0.5,"C",IF(M34&lt;0.5,"D","評価なし")))))</f>
        <v>A</v>
      </c>
      <c r="L34" s="2"/>
      <c r="M34" s="68">
        <f>IF(AND(M35="評価なし",M36="評価なし"),"評価なし",(N35+N36)/(2-N34))</f>
        <v>2.5</v>
      </c>
      <c r="N34" s="42">
        <f>COUNTIF(M35:M36,"評価なし")</f>
        <v>0</v>
      </c>
      <c r="O34" s="2"/>
      <c r="P34" s="2"/>
      <c r="Q34" s="2"/>
      <c r="R34" s="2"/>
      <c r="S34" s="2"/>
      <c r="T34" s="2"/>
      <c r="U34" s="2"/>
      <c r="V34" s="2"/>
      <c r="W34" s="2"/>
      <c r="X34" s="307"/>
      <c r="Y34" s="308"/>
      <c r="Z34" s="112" t="str">
        <f>IF(AB34="評価なし","評価なし",IF(AB34&gt;=2.5,"A",IF(AB34&gt;=1.5,"B", IF(AB34&gt;=0.5,"C",IF(AB34&lt;0.5,"D","評価なし")))))</f>
        <v>A</v>
      </c>
      <c r="AA34" s="2"/>
      <c r="AB34" s="14">
        <f>IF(AND(AB35="評価なし",AB36="評価なし"),"評価なし",(AC35+AC36)/(2-AC34))</f>
        <v>3</v>
      </c>
      <c r="AC34" s="42">
        <f>COUNTIF(AB35:AB36,"評価なし")</f>
        <v>0</v>
      </c>
      <c r="AD34" s="2"/>
      <c r="AE34" s="2"/>
      <c r="AF34" s="2"/>
      <c r="AG34" s="2"/>
      <c r="AH34" s="2"/>
      <c r="AI34" s="2"/>
      <c r="AJ34" s="2"/>
      <c r="AK34" s="307"/>
      <c r="AL34" s="308"/>
      <c r="AM34" s="531" t="s">
        <v>33</v>
      </c>
      <c r="AN34" s="532"/>
      <c r="AO34" s="532"/>
      <c r="AP34" s="532"/>
      <c r="AQ34" s="533"/>
      <c r="AR34" s="66"/>
      <c r="AS34" s="66"/>
      <c r="AT34" s="66"/>
      <c r="AU34" s="66"/>
      <c r="AV34" s="66"/>
      <c r="AW34" s="66"/>
      <c r="AX34" s="66"/>
      <c r="AY34" s="66"/>
    </row>
    <row r="35" spans="1:51" s="1" customFormat="1" ht="120.75" customHeight="1" x14ac:dyDescent="0.15">
      <c r="A35" s="21"/>
      <c r="B35" s="543" t="s">
        <v>84</v>
      </c>
      <c r="C35" s="544"/>
      <c r="D35" s="544"/>
      <c r="E35" s="544"/>
      <c r="F35" s="544"/>
      <c r="G35" s="544"/>
      <c r="H35" s="544"/>
      <c r="I35" s="544"/>
      <c r="J35" s="545"/>
      <c r="K35" s="183" t="s">
        <v>115</v>
      </c>
      <c r="L35" s="43"/>
      <c r="M35" s="159" t="str">
        <f>IF(K35="A","3",IF(K35="B","2", IF(K35="C","1",IF(K35="D","0","評価なし"))))</f>
        <v>2</v>
      </c>
      <c r="N35" s="34" t="str">
        <f>IF(M35="評価なし",0,M35)</f>
        <v>2</v>
      </c>
      <c r="O35" s="43"/>
      <c r="P35" s="43"/>
      <c r="Q35" s="43"/>
      <c r="R35" s="43"/>
      <c r="S35" s="43"/>
      <c r="T35" s="43"/>
      <c r="U35" s="43"/>
      <c r="V35" s="43"/>
      <c r="W35" s="43"/>
      <c r="X35" s="546" t="s">
        <v>135</v>
      </c>
      <c r="Y35" s="279"/>
      <c r="Z35" s="183" t="s">
        <v>114</v>
      </c>
      <c r="AA35" s="47"/>
      <c r="AB35" s="181" t="str">
        <f>IF(Z35="A","3",IF(Z35="B","2", IF(Z35="C","1",IF(Z35="D","0","評価なし"))))</f>
        <v>3</v>
      </c>
      <c r="AC35" s="58" t="str">
        <f>IF(AB35="評価なし",0,AB35)</f>
        <v>3</v>
      </c>
      <c r="AD35" s="47"/>
      <c r="AE35" s="47"/>
      <c r="AF35" s="47"/>
      <c r="AG35" s="47"/>
      <c r="AH35" s="47"/>
      <c r="AI35" s="47"/>
      <c r="AJ35" s="47"/>
      <c r="AK35" s="319" t="s">
        <v>192</v>
      </c>
      <c r="AL35" s="320"/>
      <c r="AM35" s="636" t="s">
        <v>211</v>
      </c>
      <c r="AN35" s="637"/>
      <c r="AO35" s="637"/>
      <c r="AP35" s="637"/>
      <c r="AQ35" s="638"/>
    </row>
    <row r="36" spans="1:51" ht="120.75" customHeight="1" x14ac:dyDescent="0.15">
      <c r="B36" s="522" t="s">
        <v>85</v>
      </c>
      <c r="C36" s="523"/>
      <c r="D36" s="523"/>
      <c r="E36" s="523"/>
      <c r="F36" s="523"/>
      <c r="G36" s="523"/>
      <c r="H36" s="523"/>
      <c r="I36" s="523"/>
      <c r="J36" s="524"/>
      <c r="K36" s="184" t="s">
        <v>114</v>
      </c>
      <c r="L36" s="35"/>
      <c r="M36" s="155" t="str">
        <f>IF(K36="A","3",IF(K36="B","2", IF(K36="C","1",IF(K36="D","0","評価なし"))))</f>
        <v>3</v>
      </c>
      <c r="N36" s="36" t="str">
        <f>IF(M36="評価なし",0,M36)</f>
        <v>3</v>
      </c>
      <c r="O36" s="35"/>
      <c r="P36" s="35"/>
      <c r="Q36" s="35"/>
      <c r="R36" s="35"/>
      <c r="S36" s="35"/>
      <c r="T36" s="35"/>
      <c r="U36" s="35"/>
      <c r="V36" s="35"/>
      <c r="W36" s="35"/>
      <c r="X36" s="547" t="s">
        <v>136</v>
      </c>
      <c r="Y36" s="548"/>
      <c r="Z36" s="184" t="s">
        <v>114</v>
      </c>
      <c r="AA36" s="60"/>
      <c r="AB36" s="182" t="str">
        <f>IF(Z36="A","3",IF(Z36="B","2", IF(Z36="C","1",IF(Z36="D","0","評価なし"))))</f>
        <v>3</v>
      </c>
      <c r="AC36" s="61" t="str">
        <f>IF(AB36="評価なし",0,AB36)</f>
        <v>3</v>
      </c>
      <c r="AD36" s="60"/>
      <c r="AE36" s="60"/>
      <c r="AF36" s="60"/>
      <c r="AG36" s="60"/>
      <c r="AH36" s="60"/>
      <c r="AI36" s="60"/>
      <c r="AJ36" s="60"/>
      <c r="AK36" s="300" t="s">
        <v>170</v>
      </c>
      <c r="AL36" s="301"/>
      <c r="AM36" s="639" t="s">
        <v>211</v>
      </c>
      <c r="AN36" s="640"/>
      <c r="AO36" s="640"/>
      <c r="AP36" s="640"/>
      <c r="AQ36" s="641"/>
    </row>
    <row r="37" spans="1:51" ht="78.75" customHeight="1" x14ac:dyDescent="0.15">
      <c r="B37" s="507" t="s">
        <v>65</v>
      </c>
      <c r="C37" s="508"/>
      <c r="D37" s="508"/>
      <c r="E37" s="508"/>
      <c r="F37" s="508"/>
      <c r="G37" s="508"/>
      <c r="H37" s="508"/>
      <c r="I37" s="508"/>
      <c r="J37" s="509"/>
      <c r="K37" s="403" t="s">
        <v>137</v>
      </c>
      <c r="L37" s="404"/>
      <c r="M37" s="404"/>
      <c r="N37" s="404"/>
      <c r="O37" s="404"/>
      <c r="P37" s="404"/>
      <c r="Q37" s="404"/>
      <c r="R37" s="404"/>
      <c r="S37" s="404"/>
      <c r="T37" s="404"/>
      <c r="U37" s="404"/>
      <c r="V37" s="404"/>
      <c r="W37" s="404"/>
      <c r="X37" s="404"/>
      <c r="Y37" s="405"/>
      <c r="Z37" s="381" t="s">
        <v>193</v>
      </c>
      <c r="AA37" s="253"/>
      <c r="AB37" s="253"/>
      <c r="AC37" s="253"/>
      <c r="AD37" s="253"/>
      <c r="AE37" s="253"/>
      <c r="AF37" s="253"/>
      <c r="AG37" s="253"/>
      <c r="AH37" s="253"/>
      <c r="AI37" s="253"/>
      <c r="AJ37" s="253"/>
      <c r="AK37" s="253"/>
      <c r="AL37" s="382"/>
      <c r="AM37" s="642" t="s">
        <v>211</v>
      </c>
      <c r="AN37" s="643"/>
      <c r="AO37" s="643"/>
      <c r="AP37" s="643"/>
      <c r="AQ37" s="644"/>
    </row>
    <row r="38" spans="1:51" ht="78.75" customHeight="1" thickBot="1" x14ac:dyDescent="0.2">
      <c r="B38" s="510" t="s">
        <v>55</v>
      </c>
      <c r="C38" s="511"/>
      <c r="D38" s="511"/>
      <c r="E38" s="511"/>
      <c r="F38" s="511"/>
      <c r="G38" s="511"/>
      <c r="H38" s="511"/>
      <c r="I38" s="511"/>
      <c r="J38" s="512"/>
      <c r="K38" s="399" t="s">
        <v>138</v>
      </c>
      <c r="L38" s="400"/>
      <c r="M38" s="400"/>
      <c r="N38" s="400"/>
      <c r="O38" s="400"/>
      <c r="P38" s="400"/>
      <c r="Q38" s="400"/>
      <c r="R38" s="400"/>
      <c r="S38" s="400"/>
      <c r="T38" s="400"/>
      <c r="U38" s="400"/>
      <c r="V38" s="400"/>
      <c r="W38" s="400"/>
      <c r="X38" s="400"/>
      <c r="Y38" s="401"/>
      <c r="Z38" s="389" t="s">
        <v>194</v>
      </c>
      <c r="AA38" s="390"/>
      <c r="AB38" s="390"/>
      <c r="AC38" s="390"/>
      <c r="AD38" s="390"/>
      <c r="AE38" s="390"/>
      <c r="AF38" s="390"/>
      <c r="AG38" s="390"/>
      <c r="AH38" s="390"/>
      <c r="AI38" s="390"/>
      <c r="AJ38" s="390"/>
      <c r="AK38" s="390"/>
      <c r="AL38" s="391"/>
      <c r="AM38" s="631" t="s">
        <v>211</v>
      </c>
      <c r="AN38" s="632"/>
      <c r="AO38" s="632"/>
      <c r="AP38" s="632"/>
      <c r="AQ38" s="633"/>
    </row>
    <row r="39" spans="1:51" ht="42.75" customHeight="1" x14ac:dyDescent="0.15">
      <c r="B39" s="549" t="s">
        <v>61</v>
      </c>
      <c r="C39" s="550"/>
      <c r="D39" s="550"/>
      <c r="E39" s="550"/>
      <c r="F39" s="550"/>
      <c r="G39" s="550"/>
      <c r="H39" s="550"/>
      <c r="I39" s="550"/>
      <c r="J39" s="551"/>
      <c r="K39" s="160" t="str">
        <f>IF(M39="評価なし","評価なし",IF(M39&gt;=2.5,"A",IF(M39&gt;=1.5,"B", IF(M39&gt;=0.5,"C",IF(M39&lt;0.5,"D","評価なし")))))</f>
        <v>A</v>
      </c>
      <c r="L39" s="2"/>
      <c r="M39" s="87">
        <f>IF(M40="評価なし","評価なし",N40/(1-N39))</f>
        <v>3</v>
      </c>
      <c r="N39" s="42">
        <f>COUNTIF(M40,"評価なし")</f>
        <v>0</v>
      </c>
      <c r="O39" s="17"/>
      <c r="P39" s="17"/>
      <c r="Q39" s="17"/>
      <c r="R39" s="17"/>
      <c r="S39" s="17"/>
      <c r="T39" s="17"/>
      <c r="U39" s="17"/>
      <c r="V39" s="17"/>
      <c r="W39" s="17"/>
      <c r="X39" s="307"/>
      <c r="Y39" s="308"/>
      <c r="Z39" s="160" t="str">
        <f>IF(AB39="評価なし","評価なし",IF(AB39&gt;=2.5,"A",IF(AB39&gt;=1.5,"B", IF(AB39&gt;=0.5,"C",IF(AB39&lt;0.5,"D","評価なし")))))</f>
        <v>A</v>
      </c>
      <c r="AA39" s="2"/>
      <c r="AB39" s="87">
        <f>IF(AB40="評価なし","評価なし",AC40/(1-AC39))</f>
        <v>3</v>
      </c>
      <c r="AC39" s="42">
        <f>COUNTIF(AB40,"評価なし")</f>
        <v>0</v>
      </c>
      <c r="AD39" s="17"/>
      <c r="AE39" s="17"/>
      <c r="AF39" s="17"/>
      <c r="AG39" s="17"/>
      <c r="AH39" s="17"/>
      <c r="AI39" s="17"/>
      <c r="AJ39" s="17"/>
      <c r="AK39" s="307"/>
      <c r="AL39" s="308"/>
      <c r="AM39" s="314" t="s">
        <v>77</v>
      </c>
      <c r="AN39" s="315"/>
      <c r="AO39" s="315"/>
      <c r="AP39" s="315"/>
      <c r="AQ39" s="316"/>
      <c r="AR39" s="85"/>
      <c r="AS39" s="85"/>
      <c r="AT39" s="85"/>
      <c r="AU39" s="85"/>
      <c r="AV39" s="85"/>
      <c r="AW39" s="85"/>
      <c r="AX39" s="85"/>
      <c r="AY39" s="85"/>
    </row>
    <row r="40" spans="1:51" ht="108" customHeight="1" x14ac:dyDescent="0.15">
      <c r="B40" s="543" t="s">
        <v>86</v>
      </c>
      <c r="C40" s="544"/>
      <c r="D40" s="544"/>
      <c r="E40" s="544"/>
      <c r="F40" s="544"/>
      <c r="G40" s="544"/>
      <c r="H40" s="544"/>
      <c r="I40" s="544"/>
      <c r="J40" s="545"/>
      <c r="K40" s="210" t="s">
        <v>114</v>
      </c>
      <c r="L40" s="22"/>
      <c r="M40" s="131" t="str">
        <f>IF(K40="A","3",IF(K40="B","2", IF(K40="C","1",IF(K40="D","0","評価なし"))))</f>
        <v>3</v>
      </c>
      <c r="N40" s="23" t="str">
        <f>IF(M40="評価なし",0,M40)</f>
        <v>3</v>
      </c>
      <c r="O40" s="22"/>
      <c r="P40" s="22"/>
      <c r="Q40" s="22"/>
      <c r="R40" s="22"/>
      <c r="S40" s="22"/>
      <c r="T40" s="22"/>
      <c r="U40" s="22"/>
      <c r="V40" s="22"/>
      <c r="W40" s="22"/>
      <c r="X40" s="540" t="s">
        <v>139</v>
      </c>
      <c r="Y40" s="541"/>
      <c r="Z40" s="210" t="s">
        <v>114</v>
      </c>
      <c r="AA40" s="17"/>
      <c r="AB40" s="130" t="str">
        <f>IF(Z40="A","3",IF(Z40="B","2", IF(Z40="C","1",IF(Z40="D","0","評価なし"))))</f>
        <v>3</v>
      </c>
      <c r="AC40" s="24" t="str">
        <f>IF(AB40="評価なし",0,AB40)</f>
        <v>3</v>
      </c>
      <c r="AD40" s="17"/>
      <c r="AE40" s="17"/>
      <c r="AF40" s="17"/>
      <c r="AG40" s="17"/>
      <c r="AH40" s="17"/>
      <c r="AI40" s="17"/>
      <c r="AJ40" s="17"/>
      <c r="AK40" s="323" t="s">
        <v>195</v>
      </c>
      <c r="AL40" s="324"/>
      <c r="AM40" s="311" t="s">
        <v>211</v>
      </c>
      <c r="AN40" s="312"/>
      <c r="AO40" s="312"/>
      <c r="AP40" s="312"/>
      <c r="AQ40" s="313"/>
    </row>
    <row r="41" spans="1:51" ht="108" customHeight="1" x14ac:dyDescent="0.15">
      <c r="B41" s="582" t="s">
        <v>62</v>
      </c>
      <c r="C41" s="583"/>
      <c r="D41" s="583"/>
      <c r="E41" s="583"/>
      <c r="F41" s="583"/>
      <c r="G41" s="583"/>
      <c r="H41" s="583"/>
      <c r="I41" s="583"/>
      <c r="J41" s="584"/>
      <c r="K41" s="218" t="s">
        <v>115</v>
      </c>
      <c r="L41" s="211"/>
      <c r="M41" s="212" t="str">
        <f>IF(K41="A","3",IF(K41="B","2", IF(K41="C","1",IF(K41="D","0","評価なし"))))</f>
        <v>2</v>
      </c>
      <c r="N41" s="219" t="str">
        <f>IF(M41="評価なし",0,M41)</f>
        <v>2</v>
      </c>
      <c r="O41" s="211"/>
      <c r="P41" s="211"/>
      <c r="Q41" s="211"/>
      <c r="R41" s="211"/>
      <c r="S41" s="211"/>
      <c r="T41" s="211"/>
      <c r="U41" s="211"/>
      <c r="V41" s="211"/>
      <c r="W41" s="211"/>
      <c r="X41" s="367" t="s">
        <v>140</v>
      </c>
      <c r="Y41" s="368"/>
      <c r="Z41" s="209" t="s">
        <v>115</v>
      </c>
      <c r="AA41" s="213"/>
      <c r="AB41" s="214" t="str">
        <f>IF(Z41="A","3",IF(Z41="B","2", IF(Z41="C","1",IF(Z41="D","0","評価なし"))))</f>
        <v>2</v>
      </c>
      <c r="AC41" s="220" t="str">
        <f>IF(AB41="評価なし",0,AB41)</f>
        <v>2</v>
      </c>
      <c r="AD41" s="213"/>
      <c r="AE41" s="213"/>
      <c r="AF41" s="213"/>
      <c r="AG41" s="213"/>
      <c r="AH41" s="213"/>
      <c r="AI41" s="213"/>
      <c r="AJ41" s="213"/>
      <c r="AK41" s="321" t="s">
        <v>196</v>
      </c>
      <c r="AL41" s="322"/>
      <c r="AM41" s="304" t="s">
        <v>211</v>
      </c>
      <c r="AN41" s="305"/>
      <c r="AO41" s="305"/>
      <c r="AP41" s="305"/>
      <c r="AQ41" s="306"/>
    </row>
    <row r="42" spans="1:51" ht="90" customHeight="1" x14ac:dyDescent="0.15">
      <c r="B42" s="507" t="s">
        <v>65</v>
      </c>
      <c r="C42" s="508"/>
      <c r="D42" s="508"/>
      <c r="E42" s="508"/>
      <c r="F42" s="508"/>
      <c r="G42" s="508"/>
      <c r="H42" s="508"/>
      <c r="I42" s="508"/>
      <c r="J42" s="509"/>
      <c r="K42" s="343" t="s">
        <v>141</v>
      </c>
      <c r="L42" s="344"/>
      <c r="M42" s="344"/>
      <c r="N42" s="344"/>
      <c r="O42" s="344"/>
      <c r="P42" s="344"/>
      <c r="Q42" s="344"/>
      <c r="R42" s="344"/>
      <c r="S42" s="344"/>
      <c r="T42" s="344"/>
      <c r="U42" s="344"/>
      <c r="V42" s="344"/>
      <c r="W42" s="344"/>
      <c r="X42" s="344"/>
      <c r="Y42" s="345"/>
      <c r="Z42" s="346" t="s">
        <v>197</v>
      </c>
      <c r="AA42" s="347"/>
      <c r="AB42" s="347"/>
      <c r="AC42" s="347"/>
      <c r="AD42" s="347"/>
      <c r="AE42" s="347"/>
      <c r="AF42" s="347"/>
      <c r="AG42" s="347"/>
      <c r="AH42" s="347"/>
      <c r="AI42" s="347"/>
      <c r="AJ42" s="347"/>
      <c r="AK42" s="347"/>
      <c r="AL42" s="348"/>
      <c r="AM42" s="224" t="s">
        <v>211</v>
      </c>
      <c r="AN42" s="317"/>
      <c r="AO42" s="317"/>
      <c r="AP42" s="317"/>
      <c r="AQ42" s="318"/>
    </row>
    <row r="43" spans="1:51" ht="90" customHeight="1" thickBot="1" x14ac:dyDescent="0.2">
      <c r="B43" s="513" t="s">
        <v>55</v>
      </c>
      <c r="C43" s="514"/>
      <c r="D43" s="514"/>
      <c r="E43" s="514"/>
      <c r="F43" s="514"/>
      <c r="G43" s="514"/>
      <c r="H43" s="514"/>
      <c r="I43" s="514"/>
      <c r="J43" s="515"/>
      <c r="K43" s="349" t="s">
        <v>142</v>
      </c>
      <c r="L43" s="350"/>
      <c r="M43" s="350"/>
      <c r="N43" s="350"/>
      <c r="O43" s="350"/>
      <c r="P43" s="350"/>
      <c r="Q43" s="350"/>
      <c r="R43" s="350"/>
      <c r="S43" s="350"/>
      <c r="T43" s="350"/>
      <c r="U43" s="350"/>
      <c r="V43" s="350"/>
      <c r="W43" s="350"/>
      <c r="X43" s="350"/>
      <c r="Y43" s="351"/>
      <c r="Z43" s="352" t="s">
        <v>188</v>
      </c>
      <c r="AA43" s="353"/>
      <c r="AB43" s="353"/>
      <c r="AC43" s="353"/>
      <c r="AD43" s="353"/>
      <c r="AE43" s="353"/>
      <c r="AF43" s="353"/>
      <c r="AG43" s="353"/>
      <c r="AH43" s="353"/>
      <c r="AI43" s="353"/>
      <c r="AJ43" s="353"/>
      <c r="AK43" s="353"/>
      <c r="AL43" s="354"/>
      <c r="AM43" s="328" t="s">
        <v>211</v>
      </c>
      <c r="AN43" s="328"/>
      <c r="AO43" s="328"/>
      <c r="AP43" s="328"/>
      <c r="AQ43" s="329"/>
    </row>
    <row r="44" spans="1:51" ht="34.5" customHeight="1" x14ac:dyDescent="0.15">
      <c r="B44" s="314" t="s">
        <v>71</v>
      </c>
      <c r="C44" s="315"/>
      <c r="D44" s="315"/>
      <c r="E44" s="315"/>
      <c r="F44" s="315"/>
      <c r="G44" s="315"/>
      <c r="H44" s="315"/>
      <c r="I44" s="315"/>
      <c r="J44" s="316"/>
      <c r="K44" s="112" t="str">
        <f>IF(M44="評価なし","評価なし",IF(M44&gt;=2.5,"A",IF(M44&gt;=1.5,"B", IF(M44&gt;=0.5,"C",IF(M44&lt;0.5,"D","評価なし")))))</f>
        <v>A</v>
      </c>
      <c r="L44" s="17"/>
      <c r="M44" s="32">
        <f>IF(AND(M45="評価なし",M46="評価なし",M47="評価なし"),"評価なし",(N45+N46+N47)/(3-N44))</f>
        <v>3</v>
      </c>
      <c r="N44" s="42">
        <f>COUNTIF(M45:M47,"評価なし")</f>
        <v>0</v>
      </c>
      <c r="O44" s="17"/>
      <c r="P44" s="17"/>
      <c r="Q44" s="17"/>
      <c r="R44" s="17"/>
      <c r="S44" s="17"/>
      <c r="T44" s="17"/>
      <c r="U44" s="17"/>
      <c r="V44" s="17"/>
      <c r="W44" s="17"/>
      <c r="X44" s="309"/>
      <c r="Y44" s="310"/>
      <c r="Z44" s="112" t="str">
        <f>IF(AB44="評価なし","評価なし",IF(AB44&gt;=2.5,"A",IF(AB44&gt;=1.5,"B", IF(AB44&gt;=0.5,"C",IF(AB44&lt;0.5,"D","評価なし")))))</f>
        <v>A</v>
      </c>
      <c r="AA44" s="17"/>
      <c r="AB44" s="32">
        <f>IF(AND(AB45="評価なし",AB46="評価なし",AB47="評価なし"),"評価なし",(AC45+AC46+AC47)/(3-AC44))</f>
        <v>2.6666666666666665</v>
      </c>
      <c r="AC44" s="42">
        <f>COUNTIF(AB45:AB47,"評価なし")</f>
        <v>0</v>
      </c>
      <c r="AD44" s="17"/>
      <c r="AE44" s="17"/>
      <c r="AF44" s="17"/>
      <c r="AG44" s="17"/>
      <c r="AH44" s="17"/>
      <c r="AI44" s="17"/>
      <c r="AJ44" s="17"/>
      <c r="AK44" s="309"/>
      <c r="AL44" s="310"/>
      <c r="AM44" s="314" t="s">
        <v>73</v>
      </c>
      <c r="AN44" s="315"/>
      <c r="AO44" s="315"/>
      <c r="AP44" s="315"/>
      <c r="AQ44" s="316"/>
      <c r="AR44" s="92"/>
      <c r="AS44" s="85"/>
      <c r="AT44" s="85"/>
      <c r="AU44" s="85"/>
      <c r="AV44" s="85"/>
      <c r="AW44" s="85"/>
      <c r="AX44" s="85"/>
      <c r="AY44" s="85"/>
    </row>
    <row r="45" spans="1:51" ht="99.75" customHeight="1" x14ac:dyDescent="0.15">
      <c r="B45" s="537" t="s">
        <v>87</v>
      </c>
      <c r="C45" s="538"/>
      <c r="D45" s="538"/>
      <c r="E45" s="538"/>
      <c r="F45" s="538"/>
      <c r="G45" s="538"/>
      <c r="H45" s="538"/>
      <c r="I45" s="538"/>
      <c r="J45" s="539"/>
      <c r="K45" s="118" t="s">
        <v>114</v>
      </c>
      <c r="L45" s="33"/>
      <c r="M45" s="39" t="str">
        <f>IF(K45="A","3",IF(K45="B","2", IF(K45="C","1",IF(K45="D","0","評価なし"))))</f>
        <v>3</v>
      </c>
      <c r="N45" s="38" t="str">
        <f>IF(M45="評価なし",0,M45)</f>
        <v>3</v>
      </c>
      <c r="O45" s="33"/>
      <c r="P45" s="33"/>
      <c r="Q45" s="33"/>
      <c r="R45" s="33"/>
      <c r="S45" s="33"/>
      <c r="T45" s="33"/>
      <c r="U45" s="33"/>
      <c r="V45" s="33"/>
      <c r="W45" s="33"/>
      <c r="X45" s="392" t="s">
        <v>143</v>
      </c>
      <c r="Y45" s="282"/>
      <c r="Z45" s="118" t="s">
        <v>115</v>
      </c>
      <c r="AA45" s="124"/>
      <c r="AB45" s="48" t="str">
        <f>IF(Z45="A","3",IF(Z45="B","2", IF(Z45="C","1",IF(Z45="D","0","評価なし"))))</f>
        <v>2</v>
      </c>
      <c r="AC45" s="49" t="str">
        <f>IF(AB45="評価なし",0,AB45)</f>
        <v>2</v>
      </c>
      <c r="AD45" s="124"/>
      <c r="AE45" s="124"/>
      <c r="AF45" s="124"/>
      <c r="AG45" s="124"/>
      <c r="AH45" s="124"/>
      <c r="AI45" s="124"/>
      <c r="AJ45" s="124"/>
      <c r="AK45" s="395" t="s">
        <v>198</v>
      </c>
      <c r="AL45" s="396"/>
      <c r="AM45" s="636" t="s">
        <v>211</v>
      </c>
      <c r="AN45" s="637"/>
      <c r="AO45" s="637"/>
      <c r="AP45" s="637"/>
      <c r="AQ45" s="638"/>
    </row>
    <row r="46" spans="1:51" s="1" customFormat="1" ht="99.75" customHeight="1" x14ac:dyDescent="0.15">
      <c r="A46" s="21"/>
      <c r="B46" s="519" t="s">
        <v>74</v>
      </c>
      <c r="C46" s="520"/>
      <c r="D46" s="520"/>
      <c r="E46" s="520"/>
      <c r="F46" s="520"/>
      <c r="G46" s="520"/>
      <c r="H46" s="520"/>
      <c r="I46" s="520"/>
      <c r="J46" s="521"/>
      <c r="K46" s="113" t="s">
        <v>114</v>
      </c>
      <c r="L46" s="44"/>
      <c r="M46" s="40" t="str">
        <f>IF(K46="A","3",IF(K46="B","2", IF(K46="C","1",IF(K46="D","0","評価なし"))))</f>
        <v>3</v>
      </c>
      <c r="N46" s="41" t="str">
        <f>IF(M46="評価なし",0,M46)</f>
        <v>3</v>
      </c>
      <c r="O46" s="44"/>
      <c r="P46" s="44"/>
      <c r="Q46" s="44"/>
      <c r="R46" s="44"/>
      <c r="S46" s="44"/>
      <c r="T46" s="44"/>
      <c r="U46" s="44"/>
      <c r="V46" s="44"/>
      <c r="W46" s="44"/>
      <c r="X46" s="393" t="s">
        <v>144</v>
      </c>
      <c r="Y46" s="394"/>
      <c r="Z46" s="113" t="s">
        <v>114</v>
      </c>
      <c r="AA46" s="50"/>
      <c r="AB46" s="51" t="str">
        <f>IF(Z46="A","3",IF(Z46="B","2", IF(Z46="C","1",IF(Z46="D","0","評価なし"))))</f>
        <v>3</v>
      </c>
      <c r="AC46" s="52" t="str">
        <f>IF(AB46="評価なし",0,AB46)</f>
        <v>3</v>
      </c>
      <c r="AD46" s="50"/>
      <c r="AE46" s="50"/>
      <c r="AF46" s="50"/>
      <c r="AG46" s="50"/>
      <c r="AH46" s="50"/>
      <c r="AI46" s="50"/>
      <c r="AJ46" s="50"/>
      <c r="AK46" s="397" t="s">
        <v>170</v>
      </c>
      <c r="AL46" s="398"/>
      <c r="AM46" s="639" t="s">
        <v>211</v>
      </c>
      <c r="AN46" s="640"/>
      <c r="AO46" s="640"/>
      <c r="AP46" s="640"/>
      <c r="AQ46" s="641"/>
    </row>
    <row r="47" spans="1:51" s="1" customFormat="1" ht="99.75" customHeight="1" x14ac:dyDescent="0.15">
      <c r="A47" s="21"/>
      <c r="B47" s="552" t="s">
        <v>75</v>
      </c>
      <c r="C47" s="553"/>
      <c r="D47" s="553"/>
      <c r="E47" s="553"/>
      <c r="F47" s="553"/>
      <c r="G47" s="553"/>
      <c r="H47" s="553"/>
      <c r="I47" s="553"/>
      <c r="J47" s="554"/>
      <c r="K47" s="114" t="s">
        <v>114</v>
      </c>
      <c r="L47" s="84"/>
      <c r="M47" s="46" t="str">
        <f>IF(K47="A","3",IF(K47="B","2", IF(K47="C","1",IF(K47="D","0","評価なし"))))</f>
        <v>3</v>
      </c>
      <c r="N47" s="161" t="str">
        <f>IF(M47="評価なし",0,M47)</f>
        <v>3</v>
      </c>
      <c r="O47" s="84"/>
      <c r="P47" s="84"/>
      <c r="Q47" s="84"/>
      <c r="R47" s="84"/>
      <c r="S47" s="84"/>
      <c r="T47" s="84"/>
      <c r="U47" s="84"/>
      <c r="V47" s="84"/>
      <c r="W47" s="84"/>
      <c r="X47" s="587" t="s">
        <v>145</v>
      </c>
      <c r="Y47" s="368"/>
      <c r="Z47" s="114" t="s">
        <v>114</v>
      </c>
      <c r="AA47" s="162"/>
      <c r="AB47" s="53" t="str">
        <f>IF(Z47="A","3",IF(Z47="B","2", IF(Z47="C","1",IF(Z47="D","0","評価なし"))))</f>
        <v>3</v>
      </c>
      <c r="AC47" s="163" t="str">
        <f>IF(AB47="評価なし",0,AB47)</f>
        <v>3</v>
      </c>
      <c r="AD47" s="162"/>
      <c r="AE47" s="162"/>
      <c r="AF47" s="162"/>
      <c r="AG47" s="162"/>
      <c r="AH47" s="162"/>
      <c r="AI47" s="162"/>
      <c r="AJ47" s="162"/>
      <c r="AK47" s="588" t="s">
        <v>170</v>
      </c>
      <c r="AL47" s="589"/>
      <c r="AM47" s="645" t="s">
        <v>211</v>
      </c>
      <c r="AN47" s="646"/>
      <c r="AO47" s="646"/>
      <c r="AP47" s="646"/>
      <c r="AQ47" s="647"/>
    </row>
    <row r="48" spans="1:51" ht="87" customHeight="1" x14ac:dyDescent="0.15">
      <c r="B48" s="507" t="s">
        <v>65</v>
      </c>
      <c r="C48" s="508"/>
      <c r="D48" s="508"/>
      <c r="E48" s="508"/>
      <c r="F48" s="508"/>
      <c r="G48" s="508"/>
      <c r="H48" s="508"/>
      <c r="I48" s="508"/>
      <c r="J48" s="509"/>
      <c r="K48" s="343" t="s">
        <v>146</v>
      </c>
      <c r="L48" s="344"/>
      <c r="M48" s="344"/>
      <c r="N48" s="344"/>
      <c r="O48" s="344"/>
      <c r="P48" s="344"/>
      <c r="Q48" s="344"/>
      <c r="R48" s="344"/>
      <c r="S48" s="344"/>
      <c r="T48" s="344"/>
      <c r="U48" s="344"/>
      <c r="V48" s="344"/>
      <c r="W48" s="344"/>
      <c r="X48" s="344"/>
      <c r="Y48" s="345"/>
      <c r="Z48" s="381" t="s">
        <v>199</v>
      </c>
      <c r="AA48" s="253"/>
      <c r="AB48" s="253"/>
      <c r="AC48" s="253"/>
      <c r="AD48" s="253"/>
      <c r="AE48" s="253"/>
      <c r="AF48" s="253"/>
      <c r="AG48" s="253"/>
      <c r="AH48" s="253"/>
      <c r="AI48" s="253"/>
      <c r="AJ48" s="253"/>
      <c r="AK48" s="253"/>
      <c r="AL48" s="382"/>
      <c r="AM48" s="642" t="s">
        <v>211</v>
      </c>
      <c r="AN48" s="642"/>
      <c r="AO48" s="642"/>
      <c r="AP48" s="642"/>
      <c r="AQ48" s="648"/>
    </row>
    <row r="49" spans="1:51" ht="87" customHeight="1" thickBot="1" x14ac:dyDescent="0.2">
      <c r="B49" s="513" t="s">
        <v>55</v>
      </c>
      <c r="C49" s="514"/>
      <c r="D49" s="514"/>
      <c r="E49" s="514"/>
      <c r="F49" s="514"/>
      <c r="G49" s="514"/>
      <c r="H49" s="514"/>
      <c r="I49" s="514"/>
      <c r="J49" s="515"/>
      <c r="K49" s="349" t="s">
        <v>147</v>
      </c>
      <c r="L49" s="350"/>
      <c r="M49" s="350"/>
      <c r="N49" s="350"/>
      <c r="O49" s="350"/>
      <c r="P49" s="350"/>
      <c r="Q49" s="350"/>
      <c r="R49" s="350"/>
      <c r="S49" s="350"/>
      <c r="T49" s="350"/>
      <c r="U49" s="350"/>
      <c r="V49" s="350"/>
      <c r="W49" s="350"/>
      <c r="X49" s="350"/>
      <c r="Y49" s="351"/>
      <c r="Z49" s="590"/>
      <c r="AA49" s="591"/>
      <c r="AB49" s="591"/>
      <c r="AC49" s="591"/>
      <c r="AD49" s="591"/>
      <c r="AE49" s="591"/>
      <c r="AF49" s="591"/>
      <c r="AG49" s="591"/>
      <c r="AH49" s="591"/>
      <c r="AI49" s="591"/>
      <c r="AJ49" s="591"/>
      <c r="AK49" s="591"/>
      <c r="AL49" s="592"/>
      <c r="AM49" s="632" t="s">
        <v>211</v>
      </c>
      <c r="AN49" s="632"/>
      <c r="AO49" s="632"/>
      <c r="AP49" s="632"/>
      <c r="AQ49" s="633"/>
    </row>
    <row r="50" spans="1:51" s="18" customFormat="1" ht="44.25" customHeight="1" thickBot="1" x14ac:dyDescent="0.2">
      <c r="B50" s="555" t="s">
        <v>12</v>
      </c>
      <c r="C50" s="556"/>
      <c r="D50" s="556"/>
      <c r="E50" s="556"/>
      <c r="F50" s="556"/>
      <c r="G50" s="556"/>
      <c r="H50" s="556"/>
      <c r="I50" s="556"/>
      <c r="J50" s="557"/>
      <c r="K50" s="108" t="str">
        <f>IF(M50="評価なし","評価なし",IF(M50&gt;=2.5,"A",IF(M50&gt;=1.5,"B", IF(M50&gt;=0.5,"C",IF(M50&lt;0.5,"D","評価なし")))))</f>
        <v>A</v>
      </c>
      <c r="M50" s="55">
        <f>IF(AND(M52="評価なし",M53="評価なし",M54="評価なし",M55="評価なし",M59="評価なし",M60="評価なし",M61="評価なし",M62="評価なし",M63="評価なし",M64="評価なし",M65="評価なし"),"評価なし",(N52+N53+N54+N55+N59+N60+N61+N62+N63+N64+N65)/(11-N50))</f>
        <v>2.9</v>
      </c>
      <c r="N50" s="18">
        <f>COUNTIF(M52:M55,"評価なし")+COUNTIF(M59:M65,"評価なし")</f>
        <v>1</v>
      </c>
      <c r="X50" s="585"/>
      <c r="Y50" s="586"/>
      <c r="Z50" s="122" t="str">
        <f>IF(AB50="評価なし","評価なし",IF(AB50&gt;=2.5,"A",IF(AB50&gt;=1.5,"B", IF(AB50&gt;=0.5,"C",IF(AB50&lt;0.5,"D","評価なし")))))</f>
        <v>A</v>
      </c>
      <c r="AB50" s="55">
        <f>IF(AND(AB52="評価なし",AB53="評価なし",AB54="評価なし",AB55="評価なし",AB59="評価なし",AB60="評価なし",AB61="評価なし",AB62="評価なし",AB63="評価なし",AB64="評価なし",AB65="評価なし"),"評価なし",(AC52+AC53+AC54+AC55+AC59+AC60+AC61+AC62+AC63+AC64+AC65)/(11-AC50))</f>
        <v>2.8</v>
      </c>
      <c r="AC50" s="18">
        <f>COUNTIF(AB52:AB55,"評価なし")+COUNTIF(AB59:AB65,"評価なし")</f>
        <v>1</v>
      </c>
      <c r="AK50" s="585"/>
      <c r="AL50" s="586"/>
      <c r="AM50" s="528" t="s">
        <v>12</v>
      </c>
      <c r="AN50" s="529"/>
      <c r="AO50" s="529"/>
      <c r="AP50" s="529"/>
      <c r="AQ50" s="530"/>
      <c r="AR50" s="185"/>
      <c r="AS50" s="185"/>
      <c r="AT50" s="185"/>
      <c r="AU50" s="185"/>
      <c r="AV50" s="185"/>
      <c r="AW50" s="185"/>
      <c r="AX50" s="185"/>
      <c r="AY50" s="185"/>
    </row>
    <row r="51" spans="1:51" s="1" customFormat="1" ht="33.75" customHeight="1" x14ac:dyDescent="0.15">
      <c r="B51" s="558" t="s">
        <v>67</v>
      </c>
      <c r="C51" s="559"/>
      <c r="D51" s="559"/>
      <c r="E51" s="559"/>
      <c r="F51" s="559"/>
      <c r="G51" s="559"/>
      <c r="H51" s="559"/>
      <c r="I51" s="559"/>
      <c r="J51" s="560"/>
      <c r="K51" s="110" t="str">
        <f>IF(M51="評価なし","評価なし",IF(M51&gt;=2.5,"A",IF(M51&gt;=1.5,"B", IF(M51&gt;=0.5,"C",IF(M51&lt;0.5,"D","評価なし")))))</f>
        <v>A</v>
      </c>
      <c r="L51" s="2"/>
      <c r="M51" s="12">
        <f>IF(AND(M52="評価なし",M53="評価なし",M54="評価なし",M55="評価なし"),"評価なし",(N52+N53+N54+N55)/(4-N51))</f>
        <v>2.75</v>
      </c>
      <c r="N51" s="2">
        <f>COUNTIF(M52:M55,"評価なし")</f>
        <v>0</v>
      </c>
      <c r="O51" s="2"/>
      <c r="P51" s="2"/>
      <c r="Q51" s="2"/>
      <c r="R51" s="2"/>
      <c r="S51" s="2"/>
      <c r="T51" s="2"/>
      <c r="U51" s="2"/>
      <c r="V51" s="2"/>
      <c r="W51" s="2"/>
      <c r="X51" s="417"/>
      <c r="Y51" s="418"/>
      <c r="Z51" s="123" t="str">
        <f>IF(AB51="評価なし","評価なし",IF(AB51&gt;=2.5,"A",IF(AB51&gt;=1.5,"B", IF(AB51&gt;=0.5,"C",IF(AB51&lt;0.5,"D","評価なし")))))</f>
        <v>A</v>
      </c>
      <c r="AA51" s="2"/>
      <c r="AB51" s="12">
        <f>IF(AND(AB52="評価なし",AB53="評価なし",AB54="評価なし",AB55="評価なし"),"評価なし",(AC52+AC53+AC54+AC55)/(4-AC51))</f>
        <v>2.75</v>
      </c>
      <c r="AC51" s="2">
        <f>COUNTIF(AB52:AB55,"評価なし")</f>
        <v>0</v>
      </c>
      <c r="AD51" s="2"/>
      <c r="AE51" s="2"/>
      <c r="AF51" s="2"/>
      <c r="AG51" s="2"/>
      <c r="AH51" s="2"/>
      <c r="AI51" s="2"/>
      <c r="AJ51" s="2"/>
      <c r="AK51" s="417"/>
      <c r="AL51" s="418"/>
      <c r="AM51" s="594" t="s">
        <v>34</v>
      </c>
      <c r="AN51" s="526"/>
      <c r="AO51" s="526"/>
      <c r="AP51" s="526"/>
      <c r="AQ51" s="527"/>
      <c r="AR51" s="186"/>
      <c r="AS51" s="186"/>
      <c r="AT51" s="186"/>
      <c r="AU51" s="186"/>
      <c r="AV51" s="186"/>
      <c r="AW51" s="186"/>
      <c r="AX51" s="186"/>
      <c r="AY51" s="186"/>
    </row>
    <row r="52" spans="1:51" s="1" customFormat="1" ht="85.5" customHeight="1" x14ac:dyDescent="0.15">
      <c r="B52" s="537" t="s">
        <v>70</v>
      </c>
      <c r="C52" s="538"/>
      <c r="D52" s="538"/>
      <c r="E52" s="538"/>
      <c r="F52" s="538"/>
      <c r="G52" s="538"/>
      <c r="H52" s="538"/>
      <c r="I52" s="538"/>
      <c r="J52" s="539"/>
      <c r="K52" s="118" t="s">
        <v>115</v>
      </c>
      <c r="L52" s="47"/>
      <c r="M52" s="173" t="str">
        <f>IF(K52="A","3",IF(K52="B","2", IF(K52="C","1",IF(K52="D","0","評価なし"))))</f>
        <v>2</v>
      </c>
      <c r="N52" s="187" t="str">
        <f>IF(M52="評価なし",0,M52)</f>
        <v>2</v>
      </c>
      <c r="O52" s="47"/>
      <c r="P52" s="47"/>
      <c r="Q52" s="47"/>
      <c r="R52" s="47"/>
      <c r="S52" s="47"/>
      <c r="T52" s="47"/>
      <c r="U52" s="47"/>
      <c r="V52" s="47"/>
      <c r="W52" s="47"/>
      <c r="X52" s="363" t="s">
        <v>148</v>
      </c>
      <c r="Y52" s="364"/>
      <c r="Z52" s="118" t="s">
        <v>115</v>
      </c>
      <c r="AA52" s="47"/>
      <c r="AB52" s="173" t="str">
        <f>IF(Z52="A","3",IF(Z52="B","2", IF(Z52="C","1",IF(Z52="D","0","評価なし"))))</f>
        <v>2</v>
      </c>
      <c r="AC52" s="187" t="str">
        <f>IF(AB52="評価なし",0,AB52)</f>
        <v>2</v>
      </c>
      <c r="AD52" s="47"/>
      <c r="AE52" s="47"/>
      <c r="AF52" s="47"/>
      <c r="AG52" s="47"/>
      <c r="AH52" s="47"/>
      <c r="AI52" s="47"/>
      <c r="AJ52" s="47"/>
      <c r="AK52" s="319" t="s">
        <v>178</v>
      </c>
      <c r="AL52" s="320"/>
      <c r="AM52" s="636" t="s">
        <v>211</v>
      </c>
      <c r="AN52" s="637"/>
      <c r="AO52" s="637"/>
      <c r="AP52" s="637"/>
      <c r="AQ52" s="638"/>
    </row>
    <row r="53" spans="1:51" s="1" customFormat="1" ht="85.5" customHeight="1" x14ac:dyDescent="0.15">
      <c r="A53" s="2"/>
      <c r="B53" s="519" t="s">
        <v>68</v>
      </c>
      <c r="C53" s="520"/>
      <c r="D53" s="520"/>
      <c r="E53" s="520"/>
      <c r="F53" s="520"/>
      <c r="G53" s="520"/>
      <c r="H53" s="520"/>
      <c r="I53" s="520"/>
      <c r="J53" s="521"/>
      <c r="K53" s="113" t="s">
        <v>114</v>
      </c>
      <c r="L53" s="50"/>
      <c r="M53" s="174" t="str">
        <f>IF(K53="A","3",IF(K53="B","2", IF(K53="C","1",IF(K53="D","0","評価なし"))))</f>
        <v>3</v>
      </c>
      <c r="N53" s="188" t="str">
        <f>IF(M53="評価なし",0,M53)</f>
        <v>3</v>
      </c>
      <c r="O53" s="50"/>
      <c r="P53" s="50"/>
      <c r="Q53" s="50"/>
      <c r="R53" s="50"/>
      <c r="S53" s="50"/>
      <c r="T53" s="50"/>
      <c r="U53" s="50"/>
      <c r="V53" s="50"/>
      <c r="W53" s="50"/>
      <c r="X53" s="341" t="s">
        <v>149</v>
      </c>
      <c r="Y53" s="342"/>
      <c r="Z53" s="113" t="s">
        <v>114</v>
      </c>
      <c r="AA53" s="50"/>
      <c r="AB53" s="174" t="str">
        <f>IF(Z53="A","3",IF(Z53="B","2", IF(Z53="C","1",IF(Z53="D","0","評価なし"))))</f>
        <v>3</v>
      </c>
      <c r="AC53" s="188" t="str">
        <f t="shared" ref="AC53:AC55" si="1">IF(AB53="評価なし",0,AB53)</f>
        <v>3</v>
      </c>
      <c r="AD53" s="50"/>
      <c r="AE53" s="50"/>
      <c r="AF53" s="50"/>
      <c r="AG53" s="50"/>
      <c r="AH53" s="50"/>
      <c r="AI53" s="50"/>
      <c r="AJ53" s="50"/>
      <c r="AK53" s="402" t="s">
        <v>175</v>
      </c>
      <c r="AL53" s="356"/>
      <c r="AM53" s="639" t="s">
        <v>211</v>
      </c>
      <c r="AN53" s="640"/>
      <c r="AO53" s="640"/>
      <c r="AP53" s="640"/>
      <c r="AQ53" s="641"/>
    </row>
    <row r="54" spans="1:51" s="1" customFormat="1" ht="85.5" customHeight="1" x14ac:dyDescent="0.15">
      <c r="A54" s="2"/>
      <c r="B54" s="519" t="s">
        <v>76</v>
      </c>
      <c r="C54" s="520"/>
      <c r="D54" s="520"/>
      <c r="E54" s="520"/>
      <c r="F54" s="520"/>
      <c r="G54" s="520"/>
      <c r="H54" s="520"/>
      <c r="I54" s="520"/>
      <c r="J54" s="521"/>
      <c r="K54" s="113" t="s">
        <v>114</v>
      </c>
      <c r="L54" s="50"/>
      <c r="M54" s="174" t="str">
        <f>IF(K54="A","3",IF(K54="B","2", IF(K54="C","1",IF(K54="D","0","評価なし"))))</f>
        <v>3</v>
      </c>
      <c r="N54" s="188" t="str">
        <f>IF(M54="評価なし",0,M54)</f>
        <v>3</v>
      </c>
      <c r="O54" s="50"/>
      <c r="P54" s="50"/>
      <c r="Q54" s="50"/>
      <c r="R54" s="50"/>
      <c r="S54" s="50"/>
      <c r="T54" s="50"/>
      <c r="U54" s="50"/>
      <c r="V54" s="50"/>
      <c r="W54" s="50"/>
      <c r="X54" s="365" t="s">
        <v>150</v>
      </c>
      <c r="Y54" s="366"/>
      <c r="Z54" s="113" t="s">
        <v>114</v>
      </c>
      <c r="AA54" s="50"/>
      <c r="AB54" s="174" t="str">
        <f>IF(Z54="A","3",IF(Z54="B","2", IF(Z54="C","1",IF(Z54="D","0","評価なし"))))</f>
        <v>3</v>
      </c>
      <c r="AC54" s="188" t="str">
        <f t="shared" si="1"/>
        <v>3</v>
      </c>
      <c r="AD54" s="50"/>
      <c r="AE54" s="50"/>
      <c r="AF54" s="50"/>
      <c r="AG54" s="50"/>
      <c r="AH54" s="50"/>
      <c r="AI54" s="50"/>
      <c r="AJ54" s="50"/>
      <c r="AK54" s="402" t="s">
        <v>174</v>
      </c>
      <c r="AL54" s="356"/>
      <c r="AM54" s="639" t="s">
        <v>211</v>
      </c>
      <c r="AN54" s="640"/>
      <c r="AO54" s="640"/>
      <c r="AP54" s="640"/>
      <c r="AQ54" s="641"/>
    </row>
    <row r="55" spans="1:51" s="1" customFormat="1" ht="85.5" customHeight="1" x14ac:dyDescent="0.15">
      <c r="A55" s="2"/>
      <c r="B55" s="552" t="s">
        <v>69</v>
      </c>
      <c r="C55" s="553"/>
      <c r="D55" s="553"/>
      <c r="E55" s="553"/>
      <c r="F55" s="553"/>
      <c r="G55" s="553"/>
      <c r="H55" s="553"/>
      <c r="I55" s="553"/>
      <c r="J55" s="554"/>
      <c r="K55" s="114" t="s">
        <v>114</v>
      </c>
      <c r="L55" s="162"/>
      <c r="M55" s="175" t="str">
        <f>IF(K55="A","3",IF(K55="B","2", IF(K55="C","1",IF(K55="D","0","評価なし"))))</f>
        <v>3</v>
      </c>
      <c r="N55" s="189" t="str">
        <f>IF(M55="評価なし",0,M55)</f>
        <v>3</v>
      </c>
      <c r="O55" s="162"/>
      <c r="P55" s="162"/>
      <c r="Q55" s="162"/>
      <c r="R55" s="162"/>
      <c r="S55" s="162"/>
      <c r="T55" s="162"/>
      <c r="U55" s="162"/>
      <c r="V55" s="162"/>
      <c r="W55" s="162"/>
      <c r="X55" s="593" t="s">
        <v>151</v>
      </c>
      <c r="Y55" s="285"/>
      <c r="Z55" s="114" t="s">
        <v>114</v>
      </c>
      <c r="AA55" s="162"/>
      <c r="AB55" s="175" t="str">
        <f>IF(Z55="A","3",IF(Z55="B","2", IF(Z55="C","1",IF(Z55="D","0","評価なし"))))</f>
        <v>3</v>
      </c>
      <c r="AC55" s="189" t="str">
        <f t="shared" si="1"/>
        <v>3</v>
      </c>
      <c r="AD55" s="162"/>
      <c r="AE55" s="162"/>
      <c r="AF55" s="162"/>
      <c r="AG55" s="162"/>
      <c r="AH55" s="162"/>
      <c r="AI55" s="162"/>
      <c r="AJ55" s="162"/>
      <c r="AK55" s="339" t="s">
        <v>200</v>
      </c>
      <c r="AL55" s="340"/>
      <c r="AM55" s="645" t="s">
        <v>211</v>
      </c>
      <c r="AN55" s="646"/>
      <c r="AO55" s="646"/>
      <c r="AP55" s="646"/>
      <c r="AQ55" s="647"/>
    </row>
    <row r="56" spans="1:51" ht="85.5" customHeight="1" x14ac:dyDescent="0.15">
      <c r="B56" s="507" t="s">
        <v>65</v>
      </c>
      <c r="C56" s="508"/>
      <c r="D56" s="508"/>
      <c r="E56" s="508"/>
      <c r="F56" s="508"/>
      <c r="G56" s="508"/>
      <c r="H56" s="508"/>
      <c r="I56" s="508"/>
      <c r="J56" s="509"/>
      <c r="K56" s="403" t="s">
        <v>152</v>
      </c>
      <c r="L56" s="404"/>
      <c r="M56" s="404"/>
      <c r="N56" s="404"/>
      <c r="O56" s="404"/>
      <c r="P56" s="404"/>
      <c r="Q56" s="404"/>
      <c r="R56" s="404"/>
      <c r="S56" s="404"/>
      <c r="T56" s="404"/>
      <c r="U56" s="404"/>
      <c r="V56" s="404"/>
      <c r="W56" s="404"/>
      <c r="X56" s="404"/>
      <c r="Y56" s="405"/>
      <c r="Z56" s="357" t="s">
        <v>201</v>
      </c>
      <c r="AA56" s="358"/>
      <c r="AB56" s="358"/>
      <c r="AC56" s="358"/>
      <c r="AD56" s="358"/>
      <c r="AE56" s="358"/>
      <c r="AF56" s="358"/>
      <c r="AG56" s="358"/>
      <c r="AH56" s="358"/>
      <c r="AI56" s="358"/>
      <c r="AJ56" s="358"/>
      <c r="AK56" s="358"/>
      <c r="AL56" s="359"/>
      <c r="AM56" s="642" t="s">
        <v>211</v>
      </c>
      <c r="AN56" s="642"/>
      <c r="AO56" s="642"/>
      <c r="AP56" s="642"/>
      <c r="AQ56" s="648"/>
    </row>
    <row r="57" spans="1:51" ht="85.5" customHeight="1" thickBot="1" x14ac:dyDescent="0.2">
      <c r="B57" s="513" t="s">
        <v>55</v>
      </c>
      <c r="C57" s="514"/>
      <c r="D57" s="514"/>
      <c r="E57" s="514"/>
      <c r="F57" s="514"/>
      <c r="G57" s="514"/>
      <c r="H57" s="514"/>
      <c r="I57" s="514"/>
      <c r="J57" s="515"/>
      <c r="K57" s="406" t="s">
        <v>153</v>
      </c>
      <c r="L57" s="407"/>
      <c r="M57" s="407"/>
      <c r="N57" s="407"/>
      <c r="O57" s="407"/>
      <c r="P57" s="407"/>
      <c r="Q57" s="407"/>
      <c r="R57" s="407"/>
      <c r="S57" s="407"/>
      <c r="T57" s="407"/>
      <c r="U57" s="407"/>
      <c r="V57" s="407"/>
      <c r="W57" s="407"/>
      <c r="X57" s="407"/>
      <c r="Y57" s="408"/>
      <c r="Z57" s="352" t="s">
        <v>202</v>
      </c>
      <c r="AA57" s="353"/>
      <c r="AB57" s="353"/>
      <c r="AC57" s="353"/>
      <c r="AD57" s="353"/>
      <c r="AE57" s="353"/>
      <c r="AF57" s="353"/>
      <c r="AG57" s="353"/>
      <c r="AH57" s="353"/>
      <c r="AI57" s="353"/>
      <c r="AJ57" s="353"/>
      <c r="AK57" s="353"/>
      <c r="AL57" s="354"/>
      <c r="AM57" s="632" t="s">
        <v>211</v>
      </c>
      <c r="AN57" s="632"/>
      <c r="AO57" s="632"/>
      <c r="AP57" s="632"/>
      <c r="AQ57" s="633"/>
    </row>
    <row r="58" spans="1:51" s="1" customFormat="1" ht="43.5" customHeight="1" x14ac:dyDescent="0.15">
      <c r="A58" s="7"/>
      <c r="B58" s="314" t="s">
        <v>63</v>
      </c>
      <c r="C58" s="315"/>
      <c r="D58" s="315"/>
      <c r="E58" s="315"/>
      <c r="F58" s="315"/>
      <c r="G58" s="315"/>
      <c r="H58" s="315"/>
      <c r="I58" s="315"/>
      <c r="J58" s="316"/>
      <c r="K58" s="109" t="str">
        <f>IF(M58="評価なし","評価なし",IF(M58&gt;=2.5,"A",IF(M58&gt;=1.5,"B", IF(M58&gt;=0.5,"C",IF(M58&lt;0.5,"D","評価なし")))))</f>
        <v>A</v>
      </c>
      <c r="L58" s="2"/>
      <c r="M58" s="32">
        <f>IF(AND(M59="評価なし",M60="評価なし",M60="評価なし",M61="評価なし",M62="評価なし",M63="評価なし",M64="評価なし",M65="評価なし"),"評価なし",(N59+N60+N61+N62+N63+N64+N65)/(7-N58))</f>
        <v>3</v>
      </c>
      <c r="N58" s="42">
        <f>COUNTIF(M59:M65,"評価なし")</f>
        <v>1</v>
      </c>
      <c r="O58" s="2"/>
      <c r="P58" s="2"/>
      <c r="Q58" s="2"/>
      <c r="R58" s="2"/>
      <c r="S58" s="2"/>
      <c r="T58" s="2"/>
      <c r="U58" s="2"/>
      <c r="V58" s="2"/>
      <c r="W58" s="2"/>
      <c r="X58" s="309"/>
      <c r="Y58" s="310"/>
      <c r="Z58" s="193" t="str">
        <f>IF(AB58="評価なし","評価なし",IF(AB58&gt;=2.5,"A",IF(AB58&gt;=1.5,"B", IF(AB58&gt;=0.5,"C",IF(AB58&lt;0.5,"D","評価なし")))))</f>
        <v>A</v>
      </c>
      <c r="AA58" s="2"/>
      <c r="AB58" s="32">
        <f>IF(AND(AB59="評価なし",AB60="評価なし",AB60="評価なし",AB61="評価なし",AB62="評価なし",AB63="評価なし",AB64="評価なし",AB65="評価なし"),"評価なし",(AC59+AC60+AC61+AC62+AC63+AC64+AC65)/(7-AC58))</f>
        <v>2.8333333333333335</v>
      </c>
      <c r="AC58" s="42">
        <f>COUNTIF(AB59:AB65,"評価なし")</f>
        <v>1</v>
      </c>
      <c r="AD58" s="2"/>
      <c r="AE58" s="2"/>
      <c r="AF58" s="2"/>
      <c r="AG58" s="2"/>
      <c r="AH58" s="2"/>
      <c r="AI58" s="2"/>
      <c r="AJ58" s="2"/>
      <c r="AK58" s="309"/>
      <c r="AL58" s="310"/>
      <c r="AM58" s="325" t="s">
        <v>63</v>
      </c>
      <c r="AN58" s="326"/>
      <c r="AO58" s="326"/>
      <c r="AP58" s="326"/>
      <c r="AQ58" s="327"/>
      <c r="AR58" s="85"/>
      <c r="AS58" s="85"/>
      <c r="AT58" s="85"/>
      <c r="AU58" s="85"/>
      <c r="AV58" s="85"/>
      <c r="AW58" s="85"/>
      <c r="AX58" s="85"/>
      <c r="AY58" s="86"/>
    </row>
    <row r="59" spans="1:51" s="1" customFormat="1" ht="105" customHeight="1" x14ac:dyDescent="0.15">
      <c r="A59" s="7"/>
      <c r="B59" s="613" t="s">
        <v>88</v>
      </c>
      <c r="C59" s="614"/>
      <c r="D59" s="614"/>
      <c r="E59" s="614"/>
      <c r="F59" s="614"/>
      <c r="G59" s="614"/>
      <c r="H59" s="614"/>
      <c r="I59" s="614"/>
      <c r="J59" s="615"/>
      <c r="K59" s="176" t="s">
        <v>114</v>
      </c>
      <c r="L59" s="57"/>
      <c r="M59" s="121" t="str">
        <f t="shared" ref="M59:M65" si="2">IF(K59="A","3",IF(K59="B","2", IF(K59="C","1",IF(K59="D","0","評価なし"))))</f>
        <v>3</v>
      </c>
      <c r="N59" s="58" t="str">
        <f t="shared" ref="N59:N65" si="3">IF(M59="評価なし",0,M59)</f>
        <v>3</v>
      </c>
      <c r="O59" s="47"/>
      <c r="P59" s="47"/>
      <c r="Q59" s="47"/>
      <c r="R59" s="47"/>
      <c r="S59" s="47"/>
      <c r="T59" s="47"/>
      <c r="U59" s="47"/>
      <c r="V59" s="47"/>
      <c r="W59" s="47"/>
      <c r="X59" s="363" t="s">
        <v>154</v>
      </c>
      <c r="Y59" s="364"/>
      <c r="Z59" s="164" t="s">
        <v>114</v>
      </c>
      <c r="AA59" s="57"/>
      <c r="AB59" s="121" t="str">
        <f t="shared" ref="AB59:AB65" si="4">IF(Z59="A","3",IF(Z59="B","2", IF(Z59="C","1",IF(Z59="D","0","評価なし"))))</f>
        <v>3</v>
      </c>
      <c r="AC59" s="58" t="str">
        <f>IF(AB59="評価なし",0,AB59)</f>
        <v>3</v>
      </c>
      <c r="AD59" s="47"/>
      <c r="AE59" s="47"/>
      <c r="AF59" s="47"/>
      <c r="AG59" s="47"/>
      <c r="AH59" s="47"/>
      <c r="AI59" s="47"/>
      <c r="AJ59" s="47"/>
      <c r="AK59" s="369" t="s">
        <v>203</v>
      </c>
      <c r="AL59" s="320"/>
      <c r="AM59" s="636" t="s">
        <v>211</v>
      </c>
      <c r="AN59" s="637"/>
      <c r="AO59" s="637"/>
      <c r="AP59" s="637"/>
      <c r="AQ59" s="638"/>
    </row>
    <row r="60" spans="1:51" s="1" customFormat="1" ht="77.25" customHeight="1" x14ac:dyDescent="0.15">
      <c r="A60" s="7"/>
      <c r="B60" s="519" t="s">
        <v>89</v>
      </c>
      <c r="C60" s="520"/>
      <c r="D60" s="520"/>
      <c r="E60" s="520"/>
      <c r="F60" s="520"/>
      <c r="G60" s="520"/>
      <c r="H60" s="520"/>
      <c r="I60" s="520"/>
      <c r="J60" s="521"/>
      <c r="K60" s="113" t="s">
        <v>114</v>
      </c>
      <c r="L60" s="50"/>
      <c r="M60" s="51" t="str">
        <f t="shared" si="2"/>
        <v>3</v>
      </c>
      <c r="N60" s="52" t="str">
        <f t="shared" si="3"/>
        <v>3</v>
      </c>
      <c r="O60" s="50"/>
      <c r="P60" s="50"/>
      <c r="Q60" s="50"/>
      <c r="R60" s="50"/>
      <c r="S60" s="50"/>
      <c r="T60" s="50"/>
      <c r="U60" s="50"/>
      <c r="V60" s="50"/>
      <c r="W60" s="50"/>
      <c r="X60" s="577" t="s">
        <v>155</v>
      </c>
      <c r="Y60" s="578"/>
      <c r="Z60" s="158" t="s">
        <v>114</v>
      </c>
      <c r="AA60" s="50"/>
      <c r="AB60" s="51" t="str">
        <f t="shared" si="4"/>
        <v>3</v>
      </c>
      <c r="AC60" s="52" t="str">
        <f>IF(AB60="評価なし",0,AB60)</f>
        <v>3</v>
      </c>
      <c r="AD60" s="50"/>
      <c r="AE60" s="50"/>
      <c r="AF60" s="50"/>
      <c r="AG60" s="50"/>
      <c r="AH60" s="50"/>
      <c r="AI60" s="50"/>
      <c r="AJ60" s="50"/>
      <c r="AK60" s="355" t="s">
        <v>170</v>
      </c>
      <c r="AL60" s="356"/>
      <c r="AM60" s="639" t="s">
        <v>211</v>
      </c>
      <c r="AN60" s="640"/>
      <c r="AO60" s="640"/>
      <c r="AP60" s="640"/>
      <c r="AQ60" s="641"/>
    </row>
    <row r="61" spans="1:51" s="1" customFormat="1" ht="77.25" customHeight="1" x14ac:dyDescent="0.15">
      <c r="A61" s="7"/>
      <c r="B61" s="519" t="s">
        <v>90</v>
      </c>
      <c r="C61" s="520"/>
      <c r="D61" s="520"/>
      <c r="E61" s="520"/>
      <c r="F61" s="520"/>
      <c r="G61" s="520"/>
      <c r="H61" s="520"/>
      <c r="I61" s="520"/>
      <c r="J61" s="521"/>
      <c r="K61" s="113" t="s">
        <v>114</v>
      </c>
      <c r="L61" s="50"/>
      <c r="M61" s="51" t="str">
        <f t="shared" si="2"/>
        <v>3</v>
      </c>
      <c r="N61" s="52" t="str">
        <f t="shared" si="3"/>
        <v>3</v>
      </c>
      <c r="O61" s="50"/>
      <c r="P61" s="50"/>
      <c r="Q61" s="50"/>
      <c r="R61" s="50"/>
      <c r="S61" s="50"/>
      <c r="T61" s="50"/>
      <c r="U61" s="50"/>
      <c r="V61" s="50"/>
      <c r="W61" s="50"/>
      <c r="X61" s="365" t="s">
        <v>156</v>
      </c>
      <c r="Y61" s="579"/>
      <c r="Z61" s="158" t="s">
        <v>114</v>
      </c>
      <c r="AA61" s="50"/>
      <c r="AB61" s="51" t="str">
        <f t="shared" si="4"/>
        <v>3</v>
      </c>
      <c r="AC61" s="52" t="str">
        <f t="shared" ref="AC61:AC63" si="5">IF(AB61="評価なし",0,AB61)</f>
        <v>3</v>
      </c>
      <c r="AD61" s="50"/>
      <c r="AE61" s="50"/>
      <c r="AF61" s="50"/>
      <c r="AG61" s="50"/>
      <c r="AH61" s="50"/>
      <c r="AI61" s="50"/>
      <c r="AJ61" s="50"/>
      <c r="AK61" s="355" t="s">
        <v>170</v>
      </c>
      <c r="AL61" s="356"/>
      <c r="AM61" s="639" t="s">
        <v>211</v>
      </c>
      <c r="AN61" s="640"/>
      <c r="AO61" s="640"/>
      <c r="AP61" s="640"/>
      <c r="AQ61" s="641"/>
    </row>
    <row r="62" spans="1:51" s="3" customFormat="1" ht="77.25" customHeight="1" x14ac:dyDescent="0.15">
      <c r="A62" s="5"/>
      <c r="B62" s="610" t="s">
        <v>91</v>
      </c>
      <c r="C62" s="611"/>
      <c r="D62" s="611"/>
      <c r="E62" s="611"/>
      <c r="F62" s="611"/>
      <c r="G62" s="611"/>
      <c r="H62" s="611"/>
      <c r="I62" s="611"/>
      <c r="J62" s="612"/>
      <c r="K62" s="113" t="s">
        <v>114</v>
      </c>
      <c r="L62" s="59"/>
      <c r="M62" s="51" t="str">
        <f t="shared" si="2"/>
        <v>3</v>
      </c>
      <c r="N62" s="52" t="str">
        <f t="shared" si="3"/>
        <v>3</v>
      </c>
      <c r="O62" s="59"/>
      <c r="P62" s="59"/>
      <c r="Q62" s="59"/>
      <c r="R62" s="59"/>
      <c r="S62" s="59"/>
      <c r="T62" s="59"/>
      <c r="U62" s="59"/>
      <c r="V62" s="59"/>
      <c r="W62" s="59"/>
      <c r="X62" s="580" t="s">
        <v>157</v>
      </c>
      <c r="Y62" s="581"/>
      <c r="Z62" s="158" t="s">
        <v>115</v>
      </c>
      <c r="AA62" s="59"/>
      <c r="AB62" s="51" t="str">
        <f t="shared" si="4"/>
        <v>2</v>
      </c>
      <c r="AC62" s="52" t="str">
        <f t="shared" si="5"/>
        <v>2</v>
      </c>
      <c r="AD62" s="59"/>
      <c r="AE62" s="59"/>
      <c r="AF62" s="59"/>
      <c r="AG62" s="59"/>
      <c r="AH62" s="59"/>
      <c r="AI62" s="59"/>
      <c r="AJ62" s="59"/>
      <c r="AK62" s="355" t="s">
        <v>204</v>
      </c>
      <c r="AL62" s="356"/>
      <c r="AM62" s="639" t="s">
        <v>211</v>
      </c>
      <c r="AN62" s="640"/>
      <c r="AO62" s="640"/>
      <c r="AP62" s="640"/>
      <c r="AQ62" s="641"/>
    </row>
    <row r="63" spans="1:51" s="3" customFormat="1" ht="77.25" customHeight="1" x14ac:dyDescent="0.15">
      <c r="A63" s="5"/>
      <c r="B63" s="519" t="s">
        <v>92</v>
      </c>
      <c r="C63" s="520"/>
      <c r="D63" s="520"/>
      <c r="E63" s="520"/>
      <c r="F63" s="520"/>
      <c r="G63" s="520"/>
      <c r="H63" s="520"/>
      <c r="I63" s="520"/>
      <c r="J63" s="521"/>
      <c r="K63" s="113" t="s">
        <v>114</v>
      </c>
      <c r="L63" s="59"/>
      <c r="M63" s="51" t="str">
        <f t="shared" si="2"/>
        <v>3</v>
      </c>
      <c r="N63" s="52" t="str">
        <f t="shared" si="3"/>
        <v>3</v>
      </c>
      <c r="O63" s="59"/>
      <c r="P63" s="59"/>
      <c r="Q63" s="59"/>
      <c r="R63" s="59"/>
      <c r="S63" s="59"/>
      <c r="T63" s="59"/>
      <c r="U63" s="59"/>
      <c r="V63" s="59"/>
      <c r="W63" s="59"/>
      <c r="X63" s="341" t="s">
        <v>158</v>
      </c>
      <c r="Y63" s="342"/>
      <c r="Z63" s="158" t="s">
        <v>114</v>
      </c>
      <c r="AA63" s="59"/>
      <c r="AB63" s="51" t="str">
        <f t="shared" si="4"/>
        <v>3</v>
      </c>
      <c r="AC63" s="52" t="str">
        <f t="shared" si="5"/>
        <v>3</v>
      </c>
      <c r="AD63" s="59"/>
      <c r="AE63" s="59"/>
      <c r="AF63" s="59"/>
      <c r="AG63" s="59"/>
      <c r="AH63" s="59"/>
      <c r="AI63" s="59"/>
      <c r="AJ63" s="59"/>
      <c r="AK63" s="355" t="s">
        <v>205</v>
      </c>
      <c r="AL63" s="356"/>
      <c r="AM63" s="639" t="s">
        <v>211</v>
      </c>
      <c r="AN63" s="640"/>
      <c r="AO63" s="640"/>
      <c r="AP63" s="640"/>
      <c r="AQ63" s="641"/>
    </row>
    <row r="64" spans="1:51" s="3" customFormat="1" ht="77.25" customHeight="1" x14ac:dyDescent="0.15">
      <c r="A64" s="5"/>
      <c r="B64" s="610" t="s">
        <v>96</v>
      </c>
      <c r="C64" s="611"/>
      <c r="D64" s="611"/>
      <c r="E64" s="611"/>
      <c r="F64" s="611"/>
      <c r="G64" s="611"/>
      <c r="H64" s="611"/>
      <c r="I64" s="611"/>
      <c r="J64" s="612"/>
      <c r="K64" s="177"/>
      <c r="L64" s="59"/>
      <c r="M64" s="119" t="str">
        <f t="shared" si="2"/>
        <v>評価なし</v>
      </c>
      <c r="N64" s="61">
        <f t="shared" si="3"/>
        <v>0</v>
      </c>
      <c r="O64" s="59"/>
      <c r="P64" s="59"/>
      <c r="Q64" s="59"/>
      <c r="R64" s="59"/>
      <c r="S64" s="59"/>
      <c r="T64" s="59"/>
      <c r="U64" s="59"/>
      <c r="V64" s="59"/>
      <c r="W64" s="59"/>
      <c r="X64" s="341"/>
      <c r="Y64" s="342"/>
      <c r="Z64" s="165"/>
      <c r="AA64" s="59"/>
      <c r="AB64" s="119" t="str">
        <f t="shared" si="4"/>
        <v>評価なし</v>
      </c>
      <c r="AC64" s="61">
        <f>IF(AB64="評価なし",0,AB64)</f>
        <v>0</v>
      </c>
      <c r="AD64" s="59"/>
      <c r="AE64" s="59"/>
      <c r="AF64" s="59"/>
      <c r="AG64" s="59"/>
      <c r="AH64" s="59"/>
      <c r="AI64" s="59"/>
      <c r="AJ64" s="59"/>
      <c r="AK64" s="355"/>
      <c r="AL64" s="356"/>
      <c r="AM64" s="639"/>
      <c r="AN64" s="640"/>
      <c r="AO64" s="640"/>
      <c r="AP64" s="640"/>
      <c r="AQ64" s="641"/>
    </row>
    <row r="65" spans="1:43" s="3" customFormat="1" ht="77.25" customHeight="1" x14ac:dyDescent="0.15">
      <c r="A65" s="5"/>
      <c r="B65" s="582" t="s">
        <v>97</v>
      </c>
      <c r="C65" s="583"/>
      <c r="D65" s="583"/>
      <c r="E65" s="583"/>
      <c r="F65" s="583"/>
      <c r="G65" s="583"/>
      <c r="H65" s="583"/>
      <c r="I65" s="583"/>
      <c r="J65" s="584"/>
      <c r="K65" s="178" t="s">
        <v>114</v>
      </c>
      <c r="L65" s="166"/>
      <c r="M65" s="120" t="str">
        <f t="shared" si="2"/>
        <v>3</v>
      </c>
      <c r="N65" s="167" t="str">
        <f t="shared" si="3"/>
        <v>3</v>
      </c>
      <c r="O65" s="166"/>
      <c r="P65" s="166"/>
      <c r="Q65" s="166"/>
      <c r="R65" s="166"/>
      <c r="S65" s="166"/>
      <c r="T65" s="166"/>
      <c r="U65" s="166"/>
      <c r="V65" s="166"/>
      <c r="W65" s="166"/>
      <c r="X65" s="302" t="s">
        <v>159</v>
      </c>
      <c r="Y65" s="303"/>
      <c r="Z65" s="168" t="s">
        <v>114</v>
      </c>
      <c r="AA65" s="166"/>
      <c r="AB65" s="120" t="str">
        <f t="shared" si="4"/>
        <v>3</v>
      </c>
      <c r="AC65" s="167" t="str">
        <f>IF(AB65="評価なし",0,AB65)</f>
        <v>3</v>
      </c>
      <c r="AD65" s="166"/>
      <c r="AE65" s="166"/>
      <c r="AF65" s="166"/>
      <c r="AG65" s="166"/>
      <c r="AH65" s="166"/>
      <c r="AI65" s="166"/>
      <c r="AJ65" s="166"/>
      <c r="AK65" s="575" t="s">
        <v>170</v>
      </c>
      <c r="AL65" s="576"/>
      <c r="AM65" s="645" t="s">
        <v>211</v>
      </c>
      <c r="AN65" s="646"/>
      <c r="AO65" s="646"/>
      <c r="AP65" s="646"/>
      <c r="AQ65" s="647"/>
    </row>
    <row r="66" spans="1:43" ht="75.75" customHeight="1" x14ac:dyDescent="0.15">
      <c r="B66" s="507" t="s">
        <v>65</v>
      </c>
      <c r="C66" s="508"/>
      <c r="D66" s="508"/>
      <c r="E66" s="508"/>
      <c r="F66" s="508"/>
      <c r="G66" s="508"/>
      <c r="H66" s="508"/>
      <c r="I66" s="508"/>
      <c r="J66" s="509"/>
      <c r="K66" s="343" t="s">
        <v>160</v>
      </c>
      <c r="L66" s="344"/>
      <c r="M66" s="344"/>
      <c r="N66" s="344"/>
      <c r="O66" s="344"/>
      <c r="P66" s="344"/>
      <c r="Q66" s="344"/>
      <c r="R66" s="344"/>
      <c r="S66" s="344"/>
      <c r="T66" s="344"/>
      <c r="U66" s="344"/>
      <c r="V66" s="344"/>
      <c r="W66" s="344"/>
      <c r="X66" s="344"/>
      <c r="Y66" s="345"/>
      <c r="Z66" s="381" t="s">
        <v>206</v>
      </c>
      <c r="AA66" s="253"/>
      <c r="AB66" s="253"/>
      <c r="AC66" s="253"/>
      <c r="AD66" s="253"/>
      <c r="AE66" s="253"/>
      <c r="AF66" s="253"/>
      <c r="AG66" s="253"/>
      <c r="AH66" s="253"/>
      <c r="AI66" s="253"/>
      <c r="AJ66" s="253"/>
      <c r="AK66" s="253"/>
      <c r="AL66" s="382"/>
      <c r="AM66" s="642" t="s">
        <v>211</v>
      </c>
      <c r="AN66" s="642"/>
      <c r="AO66" s="642"/>
      <c r="AP66" s="642"/>
      <c r="AQ66" s="648"/>
    </row>
    <row r="67" spans="1:43" ht="75.75" customHeight="1" thickBot="1" x14ac:dyDescent="0.2">
      <c r="B67" s="513" t="s">
        <v>55</v>
      </c>
      <c r="C67" s="514"/>
      <c r="D67" s="514"/>
      <c r="E67" s="514"/>
      <c r="F67" s="514"/>
      <c r="G67" s="514"/>
      <c r="H67" s="514"/>
      <c r="I67" s="514"/>
      <c r="J67" s="515"/>
      <c r="K67" s="349" t="s">
        <v>161</v>
      </c>
      <c r="L67" s="350"/>
      <c r="M67" s="350"/>
      <c r="N67" s="350"/>
      <c r="O67" s="350"/>
      <c r="P67" s="350"/>
      <c r="Q67" s="350"/>
      <c r="R67" s="350"/>
      <c r="S67" s="350"/>
      <c r="T67" s="350"/>
      <c r="U67" s="350"/>
      <c r="V67" s="350"/>
      <c r="W67" s="350"/>
      <c r="X67" s="350"/>
      <c r="Y67" s="351"/>
      <c r="Z67" s="352" t="s">
        <v>207</v>
      </c>
      <c r="AA67" s="353"/>
      <c r="AB67" s="353"/>
      <c r="AC67" s="353"/>
      <c r="AD67" s="353"/>
      <c r="AE67" s="353"/>
      <c r="AF67" s="353"/>
      <c r="AG67" s="353"/>
      <c r="AH67" s="353"/>
      <c r="AI67" s="353"/>
      <c r="AJ67" s="353"/>
      <c r="AK67" s="353"/>
      <c r="AL67" s="354"/>
      <c r="AM67" s="632" t="s">
        <v>211</v>
      </c>
      <c r="AN67" s="632"/>
      <c r="AO67" s="632"/>
      <c r="AP67" s="632"/>
      <c r="AQ67" s="633"/>
    </row>
    <row r="68" spans="1:43" ht="33" customHeight="1" thickBot="1" x14ac:dyDescent="0.2">
      <c r="B68" s="607" t="s">
        <v>14</v>
      </c>
      <c r="C68" s="608"/>
      <c r="D68" s="608"/>
      <c r="E68" s="608"/>
      <c r="F68" s="608"/>
      <c r="G68" s="608"/>
      <c r="H68" s="608"/>
      <c r="I68" s="608"/>
      <c r="J68" s="609"/>
      <c r="K68" s="274" t="s">
        <v>54</v>
      </c>
      <c r="L68" s="275"/>
      <c r="M68" s="275"/>
      <c r="N68" s="275"/>
      <c r="O68" s="275"/>
      <c r="P68" s="275"/>
      <c r="Q68" s="275"/>
      <c r="R68" s="275"/>
      <c r="S68" s="275"/>
      <c r="T68" s="275"/>
      <c r="U68" s="275"/>
      <c r="V68" s="275"/>
      <c r="W68" s="275"/>
      <c r="X68" s="275"/>
      <c r="Y68" s="276"/>
      <c r="Z68" s="274" t="s">
        <v>53</v>
      </c>
      <c r="AA68" s="275"/>
      <c r="AB68" s="275"/>
      <c r="AC68" s="275"/>
      <c r="AD68" s="275"/>
      <c r="AE68" s="275"/>
      <c r="AF68" s="275"/>
      <c r="AG68" s="275"/>
      <c r="AH68" s="275"/>
      <c r="AI68" s="275"/>
      <c r="AJ68" s="275"/>
      <c r="AK68" s="275"/>
      <c r="AL68" s="276"/>
      <c r="AM68" s="275" t="s">
        <v>59</v>
      </c>
      <c r="AN68" s="573"/>
      <c r="AO68" s="573"/>
      <c r="AP68" s="573"/>
      <c r="AQ68" s="574"/>
    </row>
    <row r="69" spans="1:43" ht="48" customHeight="1" x14ac:dyDescent="0.15">
      <c r="B69" s="604" t="s">
        <v>13</v>
      </c>
      <c r="C69" s="605"/>
      <c r="D69" s="605"/>
      <c r="E69" s="605"/>
      <c r="F69" s="605"/>
      <c r="G69" s="605"/>
      <c r="H69" s="605"/>
      <c r="I69" s="605"/>
      <c r="J69" s="606"/>
      <c r="K69" s="169" t="str">
        <f>IF(M69="評価なし","評価なし",IF(M69&gt;=2.5,"A",IF(M69&gt;=1.5,"B", IF(M69&gt;=0.5,"C",IF(M69&lt;0.5,"D","評価なし")))))</f>
        <v>A</v>
      </c>
      <c r="L69" s="171"/>
      <c r="M69" s="172">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2.92</v>
      </c>
      <c r="N69" s="171">
        <f>COUNTIF(M12:M17,"評価なし")+COUNTIF(M21:M22,"評価なし")+COUNTIF(M27:M30,"評価なし")+COUNTIF(M35:M36,"評価なし")+COUNTIF(M40,"評価なし")+COUNTIF(M45:M47,"評価なし")+COUNTIF(M52:M55,"評価なし")+COUNTIF(M59:M65,"評価なし")</f>
        <v>1</v>
      </c>
      <c r="O69" s="171"/>
      <c r="P69" s="171"/>
      <c r="Q69" s="171"/>
      <c r="R69" s="171"/>
      <c r="S69" s="171"/>
      <c r="T69" s="171"/>
      <c r="U69" s="171"/>
      <c r="V69" s="171"/>
      <c r="W69" s="171"/>
      <c r="X69" s="272"/>
      <c r="Y69" s="273"/>
      <c r="Z69" s="169" t="str">
        <f>IF(AB69="評価なし","評価なし",IF(AB69&gt;=2.5,"A",IF(AB69&gt;=1.5,"B", IF(AB69&gt;=0.5,"C",IF(AB69&lt;0.5,"D","評価なし")))))</f>
        <v>A</v>
      </c>
      <c r="AA69" s="148"/>
      <c r="AB69" s="170">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2.84</v>
      </c>
      <c r="AC69" s="31">
        <f>COUNTIF(AB12:AB17,"評価なし")+COUNTIF(AB21:AB22,"評価なし")+COUNTIF(AB27:AB30,"評価なし")+COUNTIF(AB35:AB36,"評価なし")+COUNTIF(AB40,"評価なし")+COUNTIF(AB45:AB47,"評価なし")+COUNTIF(AB52:AB55,"評価なし")+COUNTIF(AB59:AB65,"評価なし")</f>
        <v>1</v>
      </c>
      <c r="AD69" s="148"/>
      <c r="AE69" s="148"/>
      <c r="AF69" s="148"/>
      <c r="AG69" s="148"/>
      <c r="AH69" s="148"/>
      <c r="AI69" s="148"/>
      <c r="AJ69" s="148"/>
      <c r="AK69" s="272"/>
      <c r="AL69" s="273"/>
      <c r="AM69" s="295"/>
      <c r="AN69" s="296"/>
      <c r="AO69" s="296"/>
      <c r="AP69" s="296"/>
      <c r="AQ69" s="297"/>
    </row>
    <row r="70" spans="1:43" ht="174" customHeight="1" x14ac:dyDescent="0.15">
      <c r="B70" s="616" t="s">
        <v>66</v>
      </c>
      <c r="C70" s="617"/>
      <c r="D70" s="617"/>
      <c r="E70" s="617"/>
      <c r="F70" s="617"/>
      <c r="G70" s="617"/>
      <c r="H70" s="617"/>
      <c r="I70" s="617"/>
      <c r="J70" s="618"/>
      <c r="K70" s="383" t="s">
        <v>162</v>
      </c>
      <c r="L70" s="384"/>
      <c r="M70" s="384"/>
      <c r="N70" s="384"/>
      <c r="O70" s="384"/>
      <c r="P70" s="384"/>
      <c r="Q70" s="384"/>
      <c r="R70" s="384"/>
      <c r="S70" s="384"/>
      <c r="T70" s="384"/>
      <c r="U70" s="384"/>
      <c r="V70" s="384"/>
      <c r="W70" s="384"/>
      <c r="X70" s="384"/>
      <c r="Y70" s="385"/>
      <c r="Z70" s="386" t="s">
        <v>179</v>
      </c>
      <c r="AA70" s="387"/>
      <c r="AB70" s="387"/>
      <c r="AC70" s="387"/>
      <c r="AD70" s="387"/>
      <c r="AE70" s="387"/>
      <c r="AF70" s="387"/>
      <c r="AG70" s="387"/>
      <c r="AH70" s="387"/>
      <c r="AI70" s="387"/>
      <c r="AJ70" s="387"/>
      <c r="AK70" s="387"/>
      <c r="AL70" s="388"/>
      <c r="AM70" s="649" t="s">
        <v>211</v>
      </c>
      <c r="AN70" s="650"/>
      <c r="AO70" s="650"/>
      <c r="AP70" s="650"/>
      <c r="AQ70" s="651"/>
    </row>
    <row r="71" spans="1:43" ht="126" customHeight="1" x14ac:dyDescent="0.15">
      <c r="B71" s="595" t="s">
        <v>208</v>
      </c>
      <c r="C71" s="596"/>
      <c r="D71" s="596"/>
      <c r="E71" s="596"/>
      <c r="F71" s="596"/>
      <c r="G71" s="596"/>
      <c r="H71" s="596"/>
      <c r="I71" s="596"/>
      <c r="J71" s="597"/>
      <c r="K71" s="277" t="s">
        <v>163</v>
      </c>
      <c r="L71" s="278"/>
      <c r="M71" s="278"/>
      <c r="N71" s="278"/>
      <c r="O71" s="278"/>
      <c r="P71" s="278"/>
      <c r="Q71" s="278"/>
      <c r="R71" s="278"/>
      <c r="S71" s="278"/>
      <c r="T71" s="278"/>
      <c r="U71" s="278"/>
      <c r="V71" s="278"/>
      <c r="W71" s="278"/>
      <c r="X71" s="278"/>
      <c r="Y71" s="279"/>
      <c r="Z71" s="280" t="s">
        <v>180</v>
      </c>
      <c r="AA71" s="281"/>
      <c r="AB71" s="281"/>
      <c r="AC71" s="281"/>
      <c r="AD71" s="281"/>
      <c r="AE71" s="281"/>
      <c r="AF71" s="281"/>
      <c r="AG71" s="281"/>
      <c r="AH71" s="281"/>
      <c r="AI71" s="281"/>
      <c r="AJ71" s="281"/>
      <c r="AK71" s="281"/>
      <c r="AL71" s="282"/>
      <c r="AM71" s="652" t="s">
        <v>211</v>
      </c>
      <c r="AN71" s="653"/>
      <c r="AO71" s="653"/>
      <c r="AP71" s="653"/>
      <c r="AQ71" s="654"/>
    </row>
    <row r="72" spans="1:43" ht="126" customHeight="1" x14ac:dyDescent="0.15">
      <c r="B72" s="601" t="s">
        <v>209</v>
      </c>
      <c r="C72" s="602"/>
      <c r="D72" s="602"/>
      <c r="E72" s="602"/>
      <c r="F72" s="602"/>
      <c r="G72" s="602"/>
      <c r="H72" s="602"/>
      <c r="I72" s="602"/>
      <c r="J72" s="603"/>
      <c r="K72" s="283" t="s">
        <v>164</v>
      </c>
      <c r="L72" s="284"/>
      <c r="M72" s="284"/>
      <c r="N72" s="284"/>
      <c r="O72" s="284"/>
      <c r="P72" s="284"/>
      <c r="Q72" s="284"/>
      <c r="R72" s="284"/>
      <c r="S72" s="284"/>
      <c r="T72" s="284"/>
      <c r="U72" s="284"/>
      <c r="V72" s="284"/>
      <c r="W72" s="284"/>
      <c r="X72" s="284"/>
      <c r="Y72" s="285"/>
      <c r="Z72" s="286" t="s">
        <v>181</v>
      </c>
      <c r="AA72" s="287"/>
      <c r="AB72" s="287"/>
      <c r="AC72" s="287"/>
      <c r="AD72" s="287"/>
      <c r="AE72" s="287"/>
      <c r="AF72" s="287"/>
      <c r="AG72" s="287"/>
      <c r="AH72" s="287"/>
      <c r="AI72" s="287"/>
      <c r="AJ72" s="287"/>
      <c r="AK72" s="287"/>
      <c r="AL72" s="288"/>
      <c r="AM72" s="655" t="s">
        <v>211</v>
      </c>
      <c r="AN72" s="656"/>
      <c r="AO72" s="656"/>
      <c r="AP72" s="656"/>
      <c r="AQ72" s="657"/>
    </row>
    <row r="73" spans="1:43" ht="138" customHeight="1" x14ac:dyDescent="0.15">
      <c r="B73" s="595" t="s">
        <v>101</v>
      </c>
      <c r="C73" s="596"/>
      <c r="D73" s="596"/>
      <c r="E73" s="596"/>
      <c r="F73" s="596"/>
      <c r="G73" s="596"/>
      <c r="H73" s="596"/>
      <c r="I73" s="596"/>
      <c r="J73" s="597"/>
      <c r="K73" s="277" t="s">
        <v>165</v>
      </c>
      <c r="L73" s="278"/>
      <c r="M73" s="278"/>
      <c r="N73" s="278"/>
      <c r="O73" s="278"/>
      <c r="P73" s="278"/>
      <c r="Q73" s="278"/>
      <c r="R73" s="278"/>
      <c r="S73" s="278"/>
      <c r="T73" s="278"/>
      <c r="U73" s="278"/>
      <c r="V73" s="278"/>
      <c r="W73" s="278"/>
      <c r="X73" s="278"/>
      <c r="Y73" s="279"/>
      <c r="Z73" s="280" t="s">
        <v>210</v>
      </c>
      <c r="AA73" s="281"/>
      <c r="AB73" s="281"/>
      <c r="AC73" s="281"/>
      <c r="AD73" s="281"/>
      <c r="AE73" s="281"/>
      <c r="AF73" s="281"/>
      <c r="AG73" s="281"/>
      <c r="AH73" s="281"/>
      <c r="AI73" s="281"/>
      <c r="AJ73" s="281"/>
      <c r="AK73" s="281"/>
      <c r="AL73" s="282"/>
      <c r="AM73" s="652" t="s">
        <v>211</v>
      </c>
      <c r="AN73" s="653"/>
      <c r="AO73" s="653"/>
      <c r="AP73" s="653"/>
      <c r="AQ73" s="654"/>
    </row>
    <row r="74" spans="1:43" ht="138" customHeight="1" thickBot="1" x14ac:dyDescent="0.2">
      <c r="B74" s="598" t="s">
        <v>98</v>
      </c>
      <c r="C74" s="599"/>
      <c r="D74" s="599"/>
      <c r="E74" s="599"/>
      <c r="F74" s="599"/>
      <c r="G74" s="599"/>
      <c r="H74" s="599"/>
      <c r="I74" s="599"/>
      <c r="J74" s="600"/>
      <c r="K74" s="289" t="s">
        <v>166</v>
      </c>
      <c r="L74" s="290"/>
      <c r="M74" s="290"/>
      <c r="N74" s="290"/>
      <c r="O74" s="290"/>
      <c r="P74" s="290"/>
      <c r="Q74" s="290"/>
      <c r="R74" s="290"/>
      <c r="S74" s="290"/>
      <c r="T74" s="290"/>
      <c r="U74" s="290"/>
      <c r="V74" s="290"/>
      <c r="W74" s="290"/>
      <c r="X74" s="290"/>
      <c r="Y74" s="291"/>
      <c r="Z74" s="292"/>
      <c r="AA74" s="293"/>
      <c r="AB74" s="293"/>
      <c r="AC74" s="293"/>
      <c r="AD74" s="293"/>
      <c r="AE74" s="293"/>
      <c r="AF74" s="293"/>
      <c r="AG74" s="293"/>
      <c r="AH74" s="293"/>
      <c r="AI74" s="293"/>
      <c r="AJ74" s="293"/>
      <c r="AK74" s="293"/>
      <c r="AL74" s="294"/>
      <c r="AM74" s="658" t="s">
        <v>211</v>
      </c>
      <c r="AN74" s="659"/>
      <c r="AO74" s="659"/>
      <c r="AP74" s="659"/>
      <c r="AQ74" s="660"/>
    </row>
    <row r="75" spans="1:43" ht="7.5" customHeight="1" x14ac:dyDescent="0.15"/>
    <row r="76" spans="1:43" x14ac:dyDescent="0.15">
      <c r="B76" s="6" t="s">
        <v>35</v>
      </c>
    </row>
    <row r="77" spans="1:43" x14ac:dyDescent="0.15">
      <c r="B77" s="6" t="s">
        <v>40</v>
      </c>
    </row>
    <row r="78" spans="1:43" x14ac:dyDescent="0.15">
      <c r="B78" s="6" t="s">
        <v>39</v>
      </c>
    </row>
  </sheetData>
  <mergeCells count="280">
    <mergeCell ref="B73:J73"/>
    <mergeCell ref="B74:J74"/>
    <mergeCell ref="B71:J71"/>
    <mergeCell ref="B72:J72"/>
    <mergeCell ref="B69:J69"/>
    <mergeCell ref="B68:J68"/>
    <mergeCell ref="B66:J66"/>
    <mergeCell ref="B67:J67"/>
    <mergeCell ref="B42:J42"/>
    <mergeCell ref="B43:J43"/>
    <mergeCell ref="B44:J44"/>
    <mergeCell ref="B62:J62"/>
    <mergeCell ref="B65:J65"/>
    <mergeCell ref="B59:J59"/>
    <mergeCell ref="B60:J60"/>
    <mergeCell ref="B61:J61"/>
    <mergeCell ref="B53:J53"/>
    <mergeCell ref="B54:J54"/>
    <mergeCell ref="B63:J63"/>
    <mergeCell ref="B64:J64"/>
    <mergeCell ref="B70:J70"/>
    <mergeCell ref="B55:J55"/>
    <mergeCell ref="B41:J41"/>
    <mergeCell ref="X54:Y54"/>
    <mergeCell ref="AM52:AQ52"/>
    <mergeCell ref="AM53:AQ53"/>
    <mergeCell ref="AM54:AQ54"/>
    <mergeCell ref="AM55:AQ55"/>
    <mergeCell ref="B49:J49"/>
    <mergeCell ref="AK50:AL50"/>
    <mergeCell ref="AK51:AL51"/>
    <mergeCell ref="X50:Y50"/>
    <mergeCell ref="X51:Y51"/>
    <mergeCell ref="X47:Y47"/>
    <mergeCell ref="AK47:AL47"/>
    <mergeCell ref="AM42:AQ42"/>
    <mergeCell ref="AM43:AQ43"/>
    <mergeCell ref="K48:Y48"/>
    <mergeCell ref="K49:Y49"/>
    <mergeCell ref="Z48:AL48"/>
    <mergeCell ref="Z49:AL49"/>
    <mergeCell ref="AK52:AL52"/>
    <mergeCell ref="X55:Y55"/>
    <mergeCell ref="AK55:AL55"/>
    <mergeCell ref="AM50:AQ50"/>
    <mergeCell ref="AM51:AQ51"/>
    <mergeCell ref="X58:Y58"/>
    <mergeCell ref="X59:Y59"/>
    <mergeCell ref="AK54:AL54"/>
    <mergeCell ref="B56:J56"/>
    <mergeCell ref="B57:J57"/>
    <mergeCell ref="B58:J58"/>
    <mergeCell ref="AM68:AQ68"/>
    <mergeCell ref="AM67:AQ67"/>
    <mergeCell ref="AM66:AQ66"/>
    <mergeCell ref="X65:Y65"/>
    <mergeCell ref="AM65:AQ65"/>
    <mergeCell ref="K66:Y66"/>
    <mergeCell ref="K67:Y67"/>
    <mergeCell ref="Z66:AL66"/>
    <mergeCell ref="Z67:AL67"/>
    <mergeCell ref="AK65:AL65"/>
    <mergeCell ref="AM64:AQ64"/>
    <mergeCell ref="AK60:AL60"/>
    <mergeCell ref="X60:Y60"/>
    <mergeCell ref="X61:Y61"/>
    <mergeCell ref="X62:Y62"/>
    <mergeCell ref="X63:Y63"/>
    <mergeCell ref="AK58:AL58"/>
    <mergeCell ref="B7:J7"/>
    <mergeCell ref="B23:J23"/>
    <mergeCell ref="B9:J9"/>
    <mergeCell ref="B10:J10"/>
    <mergeCell ref="B22:J22"/>
    <mergeCell ref="B11:J11"/>
    <mergeCell ref="B12:J13"/>
    <mergeCell ref="B14:J15"/>
    <mergeCell ref="B16:J17"/>
    <mergeCell ref="B18:J18"/>
    <mergeCell ref="B19:J19"/>
    <mergeCell ref="B20:J20"/>
    <mergeCell ref="B21:J21"/>
    <mergeCell ref="B26:J26"/>
    <mergeCell ref="X40:Y40"/>
    <mergeCell ref="X52:Y52"/>
    <mergeCell ref="B34:J34"/>
    <mergeCell ref="B35:J35"/>
    <mergeCell ref="B36:J36"/>
    <mergeCell ref="AM36:AQ36"/>
    <mergeCell ref="X35:Y35"/>
    <mergeCell ref="X36:Y36"/>
    <mergeCell ref="B39:J39"/>
    <mergeCell ref="B40:J40"/>
    <mergeCell ref="K31:Y31"/>
    <mergeCell ref="K32:Y32"/>
    <mergeCell ref="K37:Y37"/>
    <mergeCell ref="X33:Y33"/>
    <mergeCell ref="X28:Y28"/>
    <mergeCell ref="X29:Y29"/>
    <mergeCell ref="B45:J45"/>
    <mergeCell ref="B46:J46"/>
    <mergeCell ref="B47:J47"/>
    <mergeCell ref="B50:J50"/>
    <mergeCell ref="B51:J51"/>
    <mergeCell ref="B52:J52"/>
    <mergeCell ref="B48:J48"/>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B33:J33"/>
    <mergeCell ref="AM24:AQ24"/>
    <mergeCell ref="AM31:AQ31"/>
    <mergeCell ref="AM32:AQ32"/>
    <mergeCell ref="AM35:AQ35"/>
    <mergeCell ref="AM26:AQ26"/>
    <mergeCell ref="AM27:AQ27"/>
    <mergeCell ref="AM28:AQ28"/>
    <mergeCell ref="AM29:AQ29"/>
    <mergeCell ref="AM30:AQ30"/>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K18:Y18"/>
    <mergeCell ref="K19:Y19"/>
    <mergeCell ref="Z23:AL23"/>
    <mergeCell ref="Z24:AL24"/>
    <mergeCell ref="K24:Y24"/>
    <mergeCell ref="K23:Y23"/>
    <mergeCell ref="Z68:AL68"/>
    <mergeCell ref="K70:Y70"/>
    <mergeCell ref="Z70:AL70"/>
    <mergeCell ref="Z38:AL38"/>
    <mergeCell ref="X45:Y45"/>
    <mergeCell ref="X46:Y46"/>
    <mergeCell ref="AK45:AL45"/>
    <mergeCell ref="AK46:AL46"/>
    <mergeCell ref="AK44:AL44"/>
    <mergeCell ref="K38:Y38"/>
    <mergeCell ref="Z37:AL37"/>
    <mergeCell ref="Z57:AL57"/>
    <mergeCell ref="X53:Y53"/>
    <mergeCell ref="AK53:AL53"/>
    <mergeCell ref="K56:Y56"/>
    <mergeCell ref="Z56:AL56"/>
    <mergeCell ref="K57:Y57"/>
    <mergeCell ref="AK64:AL64"/>
    <mergeCell ref="X20:Y20"/>
    <mergeCell ref="AK20:AL20"/>
    <mergeCell ref="X21:Y21"/>
    <mergeCell ref="X22:Y22"/>
    <mergeCell ref="AK21:AL21"/>
    <mergeCell ref="AK22:AL22"/>
    <mergeCell ref="X25:Y25"/>
    <mergeCell ref="AK25:AL25"/>
    <mergeCell ref="X64:Y64"/>
    <mergeCell ref="K42:Y42"/>
    <mergeCell ref="Z42:AL42"/>
    <mergeCell ref="K43:Y43"/>
    <mergeCell ref="Z43:AL43"/>
    <mergeCell ref="AK63:AL63"/>
    <mergeCell ref="Z31:AL31"/>
    <mergeCell ref="Z32:AL32"/>
    <mergeCell ref="X26:Y26"/>
    <mergeCell ref="X27:Y27"/>
    <mergeCell ref="X41:Y41"/>
    <mergeCell ref="AK59:AL59"/>
    <mergeCell ref="AK61:AL61"/>
    <mergeCell ref="AK62:AL62"/>
    <mergeCell ref="AK26:AL26"/>
    <mergeCell ref="AK27:AL27"/>
    <mergeCell ref="AM47:AQ47"/>
    <mergeCell ref="AM40:AQ40"/>
    <mergeCell ref="AM39:AQ39"/>
    <mergeCell ref="AM44:AQ44"/>
    <mergeCell ref="AM48:AQ48"/>
    <mergeCell ref="AM63:AQ63"/>
    <mergeCell ref="AK35:AL35"/>
    <mergeCell ref="AK36:AL36"/>
    <mergeCell ref="AK41:AL41"/>
    <mergeCell ref="AK39:AL39"/>
    <mergeCell ref="AK40:AL40"/>
    <mergeCell ref="AM58:AQ58"/>
    <mergeCell ref="AM62:AQ62"/>
    <mergeCell ref="AM49:AQ49"/>
    <mergeCell ref="AM57:AQ57"/>
    <mergeCell ref="AM56:AQ56"/>
    <mergeCell ref="AM59:AQ59"/>
    <mergeCell ref="AM60:AQ60"/>
    <mergeCell ref="AM61:AQ61"/>
    <mergeCell ref="AK28:AL28"/>
    <mergeCell ref="AK29:AL29"/>
    <mergeCell ref="AK30:AL30"/>
    <mergeCell ref="X30:Y30"/>
    <mergeCell ref="AM41:AQ41"/>
    <mergeCell ref="AM45:AQ45"/>
    <mergeCell ref="AM46:AQ46"/>
    <mergeCell ref="X39:Y39"/>
    <mergeCell ref="X44:Y44"/>
    <mergeCell ref="AK33:AL33"/>
    <mergeCell ref="X34:Y34"/>
    <mergeCell ref="AK34:AL34"/>
    <mergeCell ref="AM70:AQ70"/>
    <mergeCell ref="AM73:AQ73"/>
    <mergeCell ref="X69:Y69"/>
    <mergeCell ref="AK69:AL69"/>
    <mergeCell ref="AM72:AQ72"/>
    <mergeCell ref="K68:Y68"/>
    <mergeCell ref="K73:Y73"/>
    <mergeCell ref="Z73:AL73"/>
    <mergeCell ref="AM74:AQ74"/>
    <mergeCell ref="K71:Y71"/>
    <mergeCell ref="Z71:AL71"/>
    <mergeCell ref="AM71:AQ71"/>
    <mergeCell ref="K72:Y72"/>
    <mergeCell ref="Z72:AL72"/>
    <mergeCell ref="K74:Y74"/>
    <mergeCell ref="Z74:AL74"/>
    <mergeCell ref="AM69:AQ69"/>
  </mergeCells>
  <phoneticPr fontId="1"/>
  <dataValidations count="1">
    <dataValidation type="list" allowBlank="1" showInputMessage="1" showErrorMessage="1" sqref="Z35:Z36 K40:K41 Z59:Z65 K59:K65 K14 K12 K16 Z45:Z47 Z40:Z41 K45:K47 K52:K55 Z52:Z55 K21:K22 K26:K30 K35:K36 Z12 Z14 Z16 Z21:Z22 Z26:Z30">
      <formula1>$P$9:$P$12</formula1>
    </dataValidation>
  </dataValidations>
  <pageMargins left="0.74803149606299213" right="0.74803149606299213" top="0.70866141732283472" bottom="0.70866141732283472" header="0.31496062992125984" footer="0.31496062992125984"/>
  <pageSetup paperSize="9" scale="50" orientation="portrait" r:id="rId1"/>
  <headerFooter>
    <oddFooter>&amp;C&amp;14&amp;P</oddFooter>
  </headerFooter>
  <rowBreaks count="3" manualBreakCount="3">
    <brk id="32" min="1" max="42" man="1"/>
    <brk id="49" min="1" max="42" man="1"/>
    <brk id="67" min="1"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評価シート（指定概要）</vt:lpstr>
      <vt:lpstr>評価ｼｰﾄ（評価結果）</vt:lpstr>
      <vt:lpstr>Sheet1</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ni0825</dc:creator>
  <cp:lastModifiedBy>川西市</cp:lastModifiedBy>
  <cp:lastPrinted>2018-10-15T10:57:41Z</cp:lastPrinted>
  <dcterms:created xsi:type="dcterms:W3CDTF">2018-09-25T02:04:17Z</dcterms:created>
  <dcterms:modified xsi:type="dcterms:W3CDTF">2019-02-05T06:05:39Z</dcterms:modified>
</cp:coreProperties>
</file>