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４．政策（作業中）\４．指定管理者\指定管理者　評価・モニタリング\H28年度　指定管理評価\２次評価\障害\"/>
    </mc:Choice>
  </mc:AlternateContent>
  <bookViews>
    <workbookView xWindow="0" yWindow="45" windowWidth="20490" windowHeight="7335" activeTab="1"/>
  </bookViews>
  <sheets>
    <sheet name="評価シート（指定概要）" sheetId="10" r:id="rId1"/>
    <sheet name="評価ｼｰﾄ（評価結果）" sheetId="9" r:id="rId2"/>
  </sheets>
  <definedNames>
    <definedName name="_xlnm.Print_Area" localSheetId="1">'評価ｼｰﾄ（評価結果）'!$A$1:$AQ$78</definedName>
    <definedName name="_xlnm.Print_Titles" localSheetId="1">'評価ｼｰﾄ（評価結果）'!$2:$9</definedName>
  </definedNames>
  <calcPr calcId="162913"/>
</workbook>
</file>

<file path=xl/calcChain.xml><?xml version="1.0" encoding="utf-8"?>
<calcChain xmlns="http://schemas.openxmlformats.org/spreadsheetml/2006/main">
  <c r="AB65" i="9" l="1"/>
  <c r="AC65" i="9" s="1"/>
  <c r="AB64" i="9"/>
  <c r="AC64" i="9" s="1"/>
  <c r="AB63" i="9"/>
  <c r="AC63" i="9" s="1"/>
  <c r="AB62" i="9"/>
  <c r="AC62" i="9" s="1"/>
  <c r="AB61" i="9"/>
  <c r="AC61" i="9" s="1"/>
  <c r="AB60" i="9"/>
  <c r="AC60" i="9" s="1"/>
  <c r="AB59" i="9"/>
  <c r="AC59" i="9" s="1"/>
  <c r="AB55" i="9"/>
  <c r="AC55" i="9" s="1"/>
  <c r="AB54" i="9"/>
  <c r="AC54" i="9" s="1"/>
  <c r="AB53" i="9"/>
  <c r="AC53" i="9" s="1"/>
  <c r="AB52" i="9"/>
  <c r="AC52" i="9" s="1"/>
  <c r="AC47" i="9"/>
  <c r="AB47" i="9"/>
  <c r="AB46" i="9"/>
  <c r="AC46" i="9" s="1"/>
  <c r="AC45" i="9"/>
  <c r="AB45" i="9"/>
  <c r="AB40" i="9"/>
  <c r="AC40" i="9" s="1"/>
  <c r="AB30" i="9"/>
  <c r="AC30" i="9" s="1"/>
  <c r="AB29" i="9"/>
  <c r="AC29" i="9" s="1"/>
  <c r="AB28" i="9"/>
  <c r="AC28" i="9" s="1"/>
  <c r="AB27" i="9"/>
  <c r="AC27" i="9" s="1"/>
  <c r="AB22" i="9"/>
  <c r="AC22" i="9" s="1"/>
  <c r="AB21" i="9"/>
  <c r="AC21" i="9" s="1"/>
  <c r="AB17" i="9" l="1"/>
  <c r="AB16" i="9"/>
  <c r="AC16" i="9" s="1"/>
  <c r="AB15" i="9"/>
  <c r="AB14" i="9"/>
  <c r="AC14" i="9" s="1"/>
  <c r="AB13" i="9"/>
  <c r="AB12" i="9"/>
  <c r="AC12" i="9" s="1"/>
  <c r="X4" i="9" l="1"/>
  <c r="M40" i="9" l="1"/>
  <c r="N40" i="9" s="1"/>
  <c r="N39" i="9" l="1"/>
  <c r="M39" i="9" s="1"/>
  <c r="K39" i="9" s="1"/>
  <c r="M36" i="9" l="1"/>
  <c r="N36" i="9" s="1"/>
  <c r="AB36" i="9"/>
  <c r="AC36" i="9" s="1"/>
  <c r="M35" i="9"/>
  <c r="N35" i="9" s="1"/>
  <c r="AB35" i="9"/>
  <c r="AC35" i="9" s="1"/>
  <c r="AK4" i="9" l="1"/>
  <c r="E4" i="9" l="1"/>
  <c r="AC39" i="9" l="1"/>
  <c r="AB39" i="9" s="1"/>
  <c r="Z39" i="9" s="1"/>
  <c r="AC50" i="9"/>
  <c r="AC25" i="9"/>
  <c r="AC58" i="9"/>
  <c r="AB58" i="9" s="1"/>
  <c r="Z58" i="9" s="1"/>
  <c r="AC69" i="9"/>
  <c r="AC34" i="9"/>
  <c r="AB34" i="9" s="1"/>
  <c r="Z34" i="9" s="1"/>
  <c r="AC33" i="9"/>
  <c r="AC44" i="9"/>
  <c r="AC51" i="9"/>
  <c r="AC20" i="9"/>
  <c r="AC10" i="9"/>
  <c r="AC11" i="9"/>
  <c r="M65" i="9"/>
  <c r="N65" i="9" s="1"/>
  <c r="M64" i="9"/>
  <c r="N64" i="9" s="1"/>
  <c r="M63" i="9"/>
  <c r="N63" i="9" s="1"/>
  <c r="M62" i="9"/>
  <c r="N62" i="9" s="1"/>
  <c r="M61" i="9"/>
  <c r="N61" i="9" s="1"/>
  <c r="M60" i="9"/>
  <c r="N60" i="9" s="1"/>
  <c r="M59" i="9"/>
  <c r="N59" i="9" s="1"/>
  <c r="M55" i="9"/>
  <c r="N55" i="9" s="1"/>
  <c r="M54" i="9"/>
  <c r="M53" i="9"/>
  <c r="N53" i="9" s="1"/>
  <c r="M52" i="9"/>
  <c r="N52" i="9" s="1"/>
  <c r="M47" i="9"/>
  <c r="M46" i="9"/>
  <c r="N46" i="9" s="1"/>
  <c r="M45" i="9"/>
  <c r="N45" i="9" s="1"/>
  <c r="M30" i="9"/>
  <c r="N30" i="9" s="1"/>
  <c r="M29" i="9"/>
  <c r="N29" i="9" s="1"/>
  <c r="M28" i="9"/>
  <c r="N28" i="9" s="1"/>
  <c r="M27" i="9"/>
  <c r="N27" i="9" s="1"/>
  <c r="M22" i="9"/>
  <c r="M21" i="9"/>
  <c r="M17" i="9"/>
  <c r="M16" i="9"/>
  <c r="N16" i="9" s="1"/>
  <c r="M15" i="9"/>
  <c r="M14" i="9"/>
  <c r="N14" i="9" s="1"/>
  <c r="M13" i="9"/>
  <c r="M12" i="9"/>
  <c r="AB20" i="9" l="1"/>
  <c r="Z20" i="9" s="1"/>
  <c r="N12" i="9"/>
  <c r="N69" i="9"/>
  <c r="AB25" i="9"/>
  <c r="Z25" i="9" s="1"/>
  <c r="N21" i="9"/>
  <c r="AB51" i="9"/>
  <c r="Z51" i="9" s="1"/>
  <c r="AB69" i="9"/>
  <c r="Z69" i="9" s="1"/>
  <c r="AB10" i="9"/>
  <c r="Z10" i="9" s="1"/>
  <c r="AB33" i="9"/>
  <c r="Z33" i="9" s="1"/>
  <c r="N58" i="9"/>
  <c r="M58" i="9" s="1"/>
  <c r="K58" i="9" s="1"/>
  <c r="AB44" i="9"/>
  <c r="Z44" i="9" s="1"/>
  <c r="AB11" i="9"/>
  <c r="Z11" i="9" s="1"/>
  <c r="AB50" i="9"/>
  <c r="Z50" i="9" s="1"/>
  <c r="N34" i="9"/>
  <c r="N44" i="9"/>
  <c r="N51" i="9"/>
  <c r="N50" i="9"/>
  <c r="N33" i="9"/>
  <c r="N25" i="9"/>
  <c r="M25" i="9" s="1"/>
  <c r="K25" i="9" s="1"/>
  <c r="N10" i="9"/>
  <c r="N47" i="9"/>
  <c r="N20" i="9"/>
  <c r="N22" i="9"/>
  <c r="N54" i="9"/>
  <c r="N11" i="9"/>
  <c r="M11" i="9" s="1"/>
  <c r="K11" i="9" s="1"/>
  <c r="M44" i="9" l="1"/>
  <c r="K44" i="9" s="1"/>
  <c r="M69" i="9"/>
  <c r="K69" i="9" s="1"/>
  <c r="M50" i="9"/>
  <c r="K50" i="9" s="1"/>
  <c r="M34" i="9"/>
  <c r="K34" i="9" s="1"/>
  <c r="M20" i="9"/>
  <c r="K20" i="9" s="1"/>
  <c r="M10" i="9"/>
  <c r="K10" i="9" s="1"/>
  <c r="M51" i="9"/>
  <c r="K51" i="9" s="1"/>
  <c r="M33" i="9"/>
  <c r="K33" i="9" s="1"/>
</calcChain>
</file>

<file path=xl/sharedStrings.xml><?xml version="1.0" encoding="utf-8"?>
<sst xmlns="http://schemas.openxmlformats.org/spreadsheetml/2006/main" count="354" uniqueCount="209">
  <si>
    <t>設置目的</t>
    <rPh sb="0" eb="2">
      <t>セッチ</t>
    </rPh>
    <rPh sb="2" eb="4">
      <t>モクテキ</t>
    </rPh>
    <phoneticPr fontId="1"/>
  </si>
  <si>
    <t>所 在 地</t>
    <rPh sb="0" eb="1">
      <t>トコロ</t>
    </rPh>
    <rPh sb="2" eb="3">
      <t>ザイ</t>
    </rPh>
    <rPh sb="4" eb="5">
      <t>チ</t>
    </rPh>
    <phoneticPr fontId="1"/>
  </si>
  <si>
    <t>指定管理者</t>
    <rPh sb="0" eb="2">
      <t>シテイ</t>
    </rPh>
    <rPh sb="2" eb="5">
      <t>カンリシャ</t>
    </rPh>
    <phoneticPr fontId="1"/>
  </si>
  <si>
    <t>施設概要</t>
    <rPh sb="0" eb="2">
      <t>シセツ</t>
    </rPh>
    <rPh sb="2" eb="4">
      <t>ガイヨウ</t>
    </rPh>
    <phoneticPr fontId="1"/>
  </si>
  <si>
    <t>名　　 称</t>
    <rPh sb="0" eb="1">
      <t>ナ</t>
    </rPh>
    <rPh sb="4" eb="5">
      <t>ショウ</t>
    </rPh>
    <phoneticPr fontId="1"/>
  </si>
  <si>
    <t>指定管理業務の内容</t>
    <rPh sb="0" eb="2">
      <t>シテイ</t>
    </rPh>
    <rPh sb="2" eb="4">
      <t>カンリ</t>
    </rPh>
    <rPh sb="4" eb="6">
      <t>ギョウム</t>
    </rPh>
    <rPh sb="7" eb="9">
      <t>ナイヨウ</t>
    </rPh>
    <phoneticPr fontId="1"/>
  </si>
  <si>
    <t>評価対象期間</t>
    <rPh sb="0" eb="2">
      <t>ヒョウカ</t>
    </rPh>
    <rPh sb="2" eb="4">
      <t>タイショウ</t>
    </rPh>
    <rPh sb="4" eb="6">
      <t>キカン</t>
    </rPh>
    <phoneticPr fontId="1"/>
  </si>
  <si>
    <t>指定期間</t>
    <rPh sb="0" eb="2">
      <t>シテイ</t>
    </rPh>
    <rPh sb="2" eb="4">
      <t>キカン</t>
    </rPh>
    <phoneticPr fontId="1"/>
  </si>
  <si>
    <t>　※　指定管理の業務内容を明確に記入してください。</t>
    <rPh sb="3" eb="5">
      <t>シテイ</t>
    </rPh>
    <rPh sb="5" eb="7">
      <t>カンリ</t>
    </rPh>
    <rPh sb="8" eb="10">
      <t>ギョウム</t>
    </rPh>
    <rPh sb="10" eb="12">
      <t>ナイヨウ</t>
    </rPh>
    <rPh sb="13" eb="15">
      <t>メイカク</t>
    </rPh>
    <rPh sb="16" eb="18">
      <t>キニュウ</t>
    </rPh>
    <phoneticPr fontId="1"/>
  </si>
  <si>
    <t>所　　管　　課</t>
    <rPh sb="0" eb="1">
      <t>トコロ</t>
    </rPh>
    <rPh sb="3" eb="4">
      <t>カン</t>
    </rPh>
    <rPh sb="6" eb="7">
      <t>カ</t>
    </rPh>
    <phoneticPr fontId="1"/>
  </si>
  <si>
    <t>評価項目及び評価のポイント</t>
    <rPh sb="0" eb="2">
      <t>ヒョウカ</t>
    </rPh>
    <rPh sb="2" eb="4">
      <t>コウモク</t>
    </rPh>
    <rPh sb="4" eb="5">
      <t>オヨ</t>
    </rPh>
    <rPh sb="6" eb="8">
      <t>ヒョウカ</t>
    </rPh>
    <phoneticPr fontId="1"/>
  </si>
  <si>
    <t>① 施設の目的に則って、有効に活用（利用）されていたか。</t>
    <phoneticPr fontId="1"/>
  </si>
  <si>
    <t>３　公の施設に相応しい適正な管理運営に関する取組み【適正性】</t>
    <phoneticPr fontId="1"/>
  </si>
  <si>
    <t>評価ランク</t>
    <rPh sb="0" eb="2">
      <t>ヒョウカ</t>
    </rPh>
    <phoneticPr fontId="1"/>
  </si>
  <si>
    <t>総　　合　　評　　価</t>
    <rPh sb="0" eb="1">
      <t>ソウ</t>
    </rPh>
    <rPh sb="3" eb="4">
      <t>ア</t>
    </rPh>
    <rPh sb="6" eb="7">
      <t>ヒョウ</t>
    </rPh>
    <rPh sb="9" eb="10">
      <t>アタイ</t>
    </rPh>
    <phoneticPr fontId="1"/>
  </si>
  <si>
    <t>A</t>
    <phoneticPr fontId="1"/>
  </si>
  <si>
    <t>B</t>
    <phoneticPr fontId="1"/>
  </si>
  <si>
    <t>C</t>
    <phoneticPr fontId="1"/>
  </si>
  <si>
    <t>D</t>
    <phoneticPr fontId="1"/>
  </si>
  <si>
    <t>以上</t>
    <rPh sb="0" eb="2">
      <t>イジョウ</t>
    </rPh>
    <phoneticPr fontId="1"/>
  </si>
  <si>
    <t>小項目評価</t>
    <rPh sb="0" eb="1">
      <t>ショウ</t>
    </rPh>
    <rPh sb="1" eb="3">
      <t>コウモク</t>
    </rPh>
    <rPh sb="3" eb="5">
      <t>ヒョウカ</t>
    </rPh>
    <phoneticPr fontId="1"/>
  </si>
  <si>
    <t>大・中項目・総合評価</t>
    <rPh sb="0" eb="1">
      <t>ダイ</t>
    </rPh>
    <rPh sb="2" eb="3">
      <t>チュウ</t>
    </rPh>
    <rPh sb="3" eb="5">
      <t>コウモク</t>
    </rPh>
    <rPh sb="6" eb="8">
      <t>ソウゴウ</t>
    </rPh>
    <rPh sb="8" eb="10">
      <t>ヒョウカ</t>
    </rPh>
    <phoneticPr fontId="1"/>
  </si>
  <si>
    <t>●小項目をＡＢＣＤ評価し、各評価を点数化</t>
    <rPh sb="1" eb="4">
      <t>ショウコウモク</t>
    </rPh>
    <rPh sb="9" eb="11">
      <t>ヒョウカ</t>
    </rPh>
    <rPh sb="13" eb="14">
      <t>カク</t>
    </rPh>
    <rPh sb="14" eb="16">
      <t>ヒョウカ</t>
    </rPh>
    <rPh sb="17" eb="20">
      <t>テンスウカ</t>
    </rPh>
    <phoneticPr fontId="1"/>
  </si>
  <si>
    <t>●大項目は小項目の点数の平均をもとにＡＢＣＤ評価</t>
    <rPh sb="1" eb="2">
      <t>ダイ</t>
    </rPh>
    <rPh sb="2" eb="4">
      <t>コウモク</t>
    </rPh>
    <rPh sb="5" eb="8">
      <t>ショウコウモク</t>
    </rPh>
    <rPh sb="9" eb="11">
      <t>テンスウ</t>
    </rPh>
    <rPh sb="12" eb="14">
      <t>ヘイキン</t>
    </rPh>
    <rPh sb="22" eb="24">
      <t>ヒョウカ</t>
    </rPh>
    <phoneticPr fontId="1"/>
  </si>
  <si>
    <t>●総合評価は全ての小項目の点数の平均をもとにＡＢＣＤ評価</t>
    <rPh sb="1" eb="3">
      <t>ソウゴウ</t>
    </rPh>
    <rPh sb="3" eb="5">
      <t>ヒョウカ</t>
    </rPh>
    <rPh sb="6" eb="7">
      <t>スベ</t>
    </rPh>
    <rPh sb="9" eb="12">
      <t>ショウコウモク</t>
    </rPh>
    <rPh sb="13" eb="15">
      <t>テンスウ</t>
    </rPh>
    <rPh sb="16" eb="18">
      <t>ヘイキン</t>
    </rPh>
    <rPh sb="26" eb="28">
      <t>ヒョウカ</t>
    </rPh>
    <phoneticPr fontId="1"/>
  </si>
  <si>
    <t>●中項目は小項目の点数の平均をもとにＡＢＣＤ評価</t>
    <phoneticPr fontId="1"/>
  </si>
  <si>
    <t>未満</t>
    <rPh sb="0" eb="2">
      <t>ミマン</t>
    </rPh>
    <phoneticPr fontId="1"/>
  </si>
  <si>
    <t>※評価なしの場合は上記平均に含めない</t>
    <rPh sb="1" eb="3">
      <t>ヒョウカ</t>
    </rPh>
    <rPh sb="6" eb="8">
      <t>バアイ</t>
    </rPh>
    <rPh sb="9" eb="11">
      <t>ジョウキ</t>
    </rPh>
    <rPh sb="11" eb="13">
      <t>ヘイキン</t>
    </rPh>
    <rPh sb="14" eb="15">
      <t>フク</t>
    </rPh>
    <phoneticPr fontId="1"/>
  </si>
  <si>
    <t>評価レベル・評価のポイント</t>
    <rPh sb="0" eb="2">
      <t>ヒョウカ</t>
    </rPh>
    <rPh sb="6" eb="8">
      <t>ヒョウカ</t>
    </rPh>
    <phoneticPr fontId="1"/>
  </si>
  <si>
    <t>（1-1） 施設の設置目的である事業運営の達成</t>
    <rPh sb="6" eb="8">
      <t>シセツ</t>
    </rPh>
    <rPh sb="9" eb="11">
      <t>セッチ</t>
    </rPh>
    <rPh sb="11" eb="13">
      <t>モクテキ</t>
    </rPh>
    <rPh sb="16" eb="18">
      <t>ジギョウ</t>
    </rPh>
    <rPh sb="18" eb="20">
      <t>ウンエイ</t>
    </rPh>
    <rPh sb="21" eb="23">
      <t>タッセイ</t>
    </rPh>
    <phoneticPr fontId="1"/>
  </si>
  <si>
    <t>(1-2) 施設の利用状況及び事業への参加状況</t>
    <phoneticPr fontId="1"/>
  </si>
  <si>
    <t>（1-3） 利用者の満足度</t>
    <phoneticPr fontId="1"/>
  </si>
  <si>
    <t>２　効率性の向上に関する取組み
         　【効率性】</t>
    <phoneticPr fontId="1"/>
  </si>
  <si>
    <t>(2-1) 経費の節減</t>
    <phoneticPr fontId="1"/>
  </si>
  <si>
    <t>(3-1)  管理運営の実施状況</t>
    <phoneticPr fontId="1"/>
  </si>
  <si>
    <t>【記入上の留意点】</t>
    <rPh sb="1" eb="3">
      <t>キニュウ</t>
    </rPh>
    <rPh sb="3" eb="4">
      <t>ジョウ</t>
    </rPh>
    <rPh sb="5" eb="8">
      <t>リュウイテン</t>
    </rPh>
    <phoneticPr fontId="1"/>
  </si>
  <si>
    <t>施設名</t>
    <rPh sb="0" eb="2">
      <t>シセツ</t>
    </rPh>
    <rPh sb="2" eb="3">
      <t>メイ</t>
    </rPh>
    <phoneticPr fontId="1"/>
  </si>
  <si>
    <t>管理者</t>
    <rPh sb="0" eb="3">
      <t>カンリシャ</t>
    </rPh>
    <phoneticPr fontId="1"/>
  </si>
  <si>
    <t>所管課</t>
    <rPh sb="0" eb="2">
      <t>ショカン</t>
    </rPh>
    <rPh sb="2" eb="3">
      <t>カ</t>
    </rPh>
    <phoneticPr fontId="1"/>
  </si>
  <si>
    <t>（２）水色の表観覧にはドロップダウンで評価（A、B、C、D）が選択できます。評価欄の濃淡ピンク色の部分は、水色の部分に評価を入力すると自動的に総合評価が表示されます。</t>
    <rPh sb="3" eb="5">
      <t>ミズイロ</t>
    </rPh>
    <rPh sb="6" eb="7">
      <t>ヒョウ</t>
    </rPh>
    <rPh sb="7" eb="9">
      <t>カンラン</t>
    </rPh>
    <rPh sb="19" eb="21">
      <t>ヒョウカ</t>
    </rPh>
    <rPh sb="31" eb="33">
      <t>センタク</t>
    </rPh>
    <rPh sb="38" eb="40">
      <t>ヒョウカ</t>
    </rPh>
    <rPh sb="40" eb="41">
      <t>ラン</t>
    </rPh>
    <rPh sb="42" eb="44">
      <t>ノウタン</t>
    </rPh>
    <rPh sb="47" eb="48">
      <t>イロ</t>
    </rPh>
    <rPh sb="49" eb="51">
      <t>ブブン</t>
    </rPh>
    <rPh sb="53" eb="55">
      <t>ミズイロ</t>
    </rPh>
    <rPh sb="56" eb="58">
      <t>ブブン</t>
    </rPh>
    <rPh sb="59" eb="61">
      <t>ヒョウカ</t>
    </rPh>
    <rPh sb="62" eb="64">
      <t>ニュウリョク</t>
    </rPh>
    <rPh sb="67" eb="70">
      <t>ジドウテキ</t>
    </rPh>
    <rPh sb="71" eb="75">
      <t>ソウゴウヒョウカ</t>
    </rPh>
    <rPh sb="73" eb="75">
      <t>ヒョウカ</t>
    </rPh>
    <rPh sb="76" eb="78">
      <t>ヒョウジ</t>
    </rPh>
    <phoneticPr fontId="1"/>
  </si>
  <si>
    <t>（１）指定管理者は、自己評価記入欄に、市所管課は、一次評価記入欄に評価を記入いただきますようお願いします。</t>
    <rPh sb="3" eb="5">
      <t>シテイ</t>
    </rPh>
    <rPh sb="5" eb="8">
      <t>カンリシャ</t>
    </rPh>
    <rPh sb="10" eb="12">
      <t>ジコ</t>
    </rPh>
    <rPh sb="12" eb="14">
      <t>ヒョウカ</t>
    </rPh>
    <rPh sb="14" eb="16">
      <t>キニュウ</t>
    </rPh>
    <rPh sb="16" eb="17">
      <t>ラン</t>
    </rPh>
    <rPh sb="19" eb="20">
      <t>シ</t>
    </rPh>
    <rPh sb="20" eb="22">
      <t>ショカン</t>
    </rPh>
    <rPh sb="22" eb="23">
      <t>カ</t>
    </rPh>
    <rPh sb="25" eb="27">
      <t>イチジ</t>
    </rPh>
    <rPh sb="27" eb="29">
      <t>ヒョウカ</t>
    </rPh>
    <rPh sb="29" eb="31">
      <t>キニュウ</t>
    </rPh>
    <rPh sb="31" eb="32">
      <t>ラン</t>
    </rPh>
    <rPh sb="33" eb="35">
      <t>ヒョウカ</t>
    </rPh>
    <rPh sb="36" eb="38">
      <t>キニュウ</t>
    </rPh>
    <rPh sb="47" eb="48">
      <t>ネガ</t>
    </rPh>
    <phoneticPr fontId="1"/>
  </si>
  <si>
    <t>非利用料金制　　　・　　一部利用料金制　　　・　　　完全利用料金制</t>
    <rPh sb="0" eb="1">
      <t>ヒ</t>
    </rPh>
    <rPh sb="1" eb="3">
      <t>リヨウ</t>
    </rPh>
    <rPh sb="3" eb="5">
      <t>リョウキン</t>
    </rPh>
    <rPh sb="5" eb="6">
      <t>セイ</t>
    </rPh>
    <rPh sb="12" eb="14">
      <t>イチブ</t>
    </rPh>
    <rPh sb="14" eb="16">
      <t>リヨウ</t>
    </rPh>
    <rPh sb="16" eb="18">
      <t>リョウキン</t>
    </rPh>
    <rPh sb="18" eb="19">
      <t>セイ</t>
    </rPh>
    <rPh sb="26" eb="28">
      <t>カンゼン</t>
    </rPh>
    <rPh sb="28" eb="30">
      <t>リヨウ</t>
    </rPh>
    <rPh sb="30" eb="32">
      <t>リョウキン</t>
    </rPh>
    <rPh sb="32" eb="33">
      <t>セイ</t>
    </rPh>
    <phoneticPr fontId="1"/>
  </si>
  <si>
    <t>利　　用　　料　　金　　制</t>
    <rPh sb="0" eb="1">
      <t>トシ</t>
    </rPh>
    <rPh sb="3" eb="4">
      <t>ヨウ</t>
    </rPh>
    <rPh sb="6" eb="7">
      <t>リョウ</t>
    </rPh>
    <rPh sb="9" eb="10">
      <t>キン</t>
    </rPh>
    <rPh sb="12" eb="13">
      <t>セイ</t>
    </rPh>
    <phoneticPr fontId="1"/>
  </si>
  <si>
    <t>区  分</t>
    <rPh sb="0" eb="1">
      <t>ク</t>
    </rPh>
    <rPh sb="3" eb="4">
      <t>ブン</t>
    </rPh>
    <phoneticPr fontId="1"/>
  </si>
  <si>
    <t>【評価区分】</t>
    <rPh sb="1" eb="3">
      <t>ヒョウカ</t>
    </rPh>
    <rPh sb="3" eb="5">
      <t>クブン</t>
    </rPh>
    <phoneticPr fontId="1"/>
  </si>
  <si>
    <t>A</t>
    <phoneticPr fontId="1"/>
  </si>
  <si>
    <t>B</t>
    <phoneticPr fontId="1"/>
  </si>
  <si>
    <t>C</t>
    <phoneticPr fontId="1"/>
  </si>
  <si>
    <t>D</t>
    <phoneticPr fontId="1"/>
  </si>
  <si>
    <t>課　題　含</t>
    <rPh sb="0" eb="1">
      <t>カ</t>
    </rPh>
    <rPh sb="2" eb="3">
      <t>ダイ</t>
    </rPh>
    <rPh sb="4" eb="5">
      <t>フク</t>
    </rPh>
    <phoneticPr fontId="1"/>
  </si>
  <si>
    <t>要　改　善</t>
    <rPh sb="0" eb="1">
      <t>ヨウ</t>
    </rPh>
    <rPh sb="2" eb="3">
      <t>カイ</t>
    </rPh>
    <rPh sb="4" eb="5">
      <t>ゼン</t>
    </rPh>
    <phoneticPr fontId="1"/>
  </si>
  <si>
    <t>優　　　良</t>
    <rPh sb="0" eb="1">
      <t>ユウ</t>
    </rPh>
    <rPh sb="4" eb="5">
      <t>リョウ</t>
    </rPh>
    <phoneticPr fontId="1"/>
  </si>
  <si>
    <t>良　　　好</t>
    <rPh sb="0" eb="1">
      <t>リョウ</t>
    </rPh>
    <rPh sb="4" eb="5">
      <t>ヨシミ</t>
    </rPh>
    <phoneticPr fontId="1"/>
  </si>
  <si>
    <t>指定管理者一次評価
【市所管記入欄】</t>
    <rPh sb="0" eb="2">
      <t>シテイ</t>
    </rPh>
    <rPh sb="2" eb="5">
      <t>カンリシャ</t>
    </rPh>
    <rPh sb="5" eb="7">
      <t>イチジ</t>
    </rPh>
    <rPh sb="7" eb="9">
      <t>ヒョウカ</t>
    </rPh>
    <rPh sb="11" eb="12">
      <t>シ</t>
    </rPh>
    <rPh sb="12" eb="14">
      <t>ショカン</t>
    </rPh>
    <rPh sb="14" eb="16">
      <t>キニュウ</t>
    </rPh>
    <rPh sb="16" eb="17">
      <t>ラン</t>
    </rPh>
    <phoneticPr fontId="1"/>
  </si>
  <si>
    <t>指定管理者自己評価結果
【指定管理者記入欄】</t>
    <rPh sb="0" eb="2">
      <t>シテイ</t>
    </rPh>
    <rPh sb="2" eb="5">
      <t>カンリシャ</t>
    </rPh>
    <rPh sb="5" eb="7">
      <t>ジコ</t>
    </rPh>
    <rPh sb="7" eb="9">
      <t>ヒョウカ</t>
    </rPh>
    <rPh sb="9" eb="11">
      <t>ケッカ</t>
    </rPh>
    <rPh sb="13" eb="15">
      <t>シテイ</t>
    </rPh>
    <rPh sb="15" eb="18">
      <t>カンリシャ</t>
    </rPh>
    <rPh sb="18" eb="20">
      <t>キニュウ</t>
    </rPh>
    <rPh sb="20" eb="21">
      <t>ラン</t>
    </rPh>
    <phoneticPr fontId="1"/>
  </si>
  <si>
    <t>＜改善内容＞</t>
    <rPh sb="1" eb="3">
      <t>カイゼン</t>
    </rPh>
    <rPh sb="3" eb="5">
      <t>ナイヨウ</t>
    </rPh>
    <phoneticPr fontId="1"/>
  </si>
  <si>
    <t>評価レベル</t>
    <rPh sb="0" eb="2">
      <t>ヒョウカ</t>
    </rPh>
    <phoneticPr fontId="1"/>
  </si>
  <si>
    <t>１　施設の設置目的の達成に関する取組み 【有効性】</t>
    <rPh sb="2" eb="4">
      <t>シセツ</t>
    </rPh>
    <rPh sb="5" eb="7">
      <t>セッチ</t>
    </rPh>
    <rPh sb="7" eb="9">
      <t>モクテキ</t>
    </rPh>
    <rPh sb="10" eb="12">
      <t>タッセイ</t>
    </rPh>
    <rPh sb="13" eb="14">
      <t>カン</t>
    </rPh>
    <rPh sb="16" eb="18">
      <t>トリク</t>
    </rPh>
    <rPh sb="21" eb="24">
      <t>ユウコウセイ</t>
    </rPh>
    <phoneticPr fontId="1"/>
  </si>
  <si>
    <t>指定管理者二次評価
【外部評価者記入欄】</t>
    <rPh sb="0" eb="2">
      <t>シテイ</t>
    </rPh>
    <rPh sb="2" eb="4">
      <t>カンリ</t>
    </rPh>
    <rPh sb="4" eb="5">
      <t>シャ</t>
    </rPh>
    <rPh sb="5" eb="7">
      <t>ニジ</t>
    </rPh>
    <rPh sb="7" eb="9">
      <t>ヒョウカ</t>
    </rPh>
    <rPh sb="11" eb="13">
      <t>ガイブ</t>
    </rPh>
    <rPh sb="13" eb="15">
      <t>ヒョウカ</t>
    </rPh>
    <rPh sb="15" eb="16">
      <t>シャ</t>
    </rPh>
    <rPh sb="16" eb="18">
      <t>キニュウ</t>
    </rPh>
    <rPh sb="18" eb="19">
      <t>ラン</t>
    </rPh>
    <phoneticPr fontId="1"/>
  </si>
  <si>
    <t>指定管理者二次評価
【外部評価者記入欄】</t>
    <phoneticPr fontId="1"/>
  </si>
  <si>
    <t>１　施設の設置目的の達成に関する取組み  【有効性】</t>
    <rPh sb="2" eb="4">
      <t>シセツ</t>
    </rPh>
    <rPh sb="5" eb="7">
      <t>セッチ</t>
    </rPh>
    <rPh sb="7" eb="9">
      <t>モクテキ</t>
    </rPh>
    <rPh sb="10" eb="12">
      <t>タッセイ</t>
    </rPh>
    <rPh sb="13" eb="14">
      <t>カン</t>
    </rPh>
    <rPh sb="16" eb="18">
      <t>トリク</t>
    </rPh>
    <rPh sb="22" eb="25">
      <t>ユウコウセイ</t>
    </rPh>
    <phoneticPr fontId="1"/>
  </si>
  <si>
    <t>(2-2) 収入の増加</t>
    <phoneticPr fontId="1"/>
  </si>
  <si>
    <t>②収入の増加など取り組みの効果は得られたか。</t>
    <rPh sb="1" eb="3">
      <t>シュウニュウ</t>
    </rPh>
    <rPh sb="4" eb="6">
      <t>ゾウカ</t>
    </rPh>
    <rPh sb="8" eb="9">
      <t>ト</t>
    </rPh>
    <rPh sb="10" eb="11">
      <t>ク</t>
    </rPh>
    <rPh sb="13" eb="15">
      <t>コウカ</t>
    </rPh>
    <rPh sb="16" eb="17">
      <t>エ</t>
    </rPh>
    <phoneticPr fontId="1"/>
  </si>
  <si>
    <t>(3-2) 法令順守、個人情報の保護、安全対策、危機管理体制、平等利用など</t>
    <rPh sb="6" eb="8">
      <t>ホウレイ</t>
    </rPh>
    <rPh sb="8" eb="10">
      <t>ジュンシュ</t>
    </rPh>
    <phoneticPr fontId="1"/>
  </si>
  <si>
    <t>＜　課　 題　＞</t>
    <rPh sb="2" eb="3">
      <t>カ</t>
    </rPh>
    <rPh sb="5" eb="6">
      <t>ダイ</t>
    </rPh>
    <phoneticPr fontId="1"/>
  </si>
  <si>
    <t>＜　課 　題　＞</t>
    <rPh sb="2" eb="3">
      <t>カ</t>
    </rPh>
    <rPh sb="5" eb="6">
      <t>ダイ</t>
    </rPh>
    <phoneticPr fontId="1"/>
  </si>
  <si>
    <t>　・評価できる内容</t>
    <rPh sb="2" eb="4">
      <t>ヒョウカ</t>
    </rPh>
    <rPh sb="7" eb="9">
      <t>ナイヨウ</t>
    </rPh>
    <phoneticPr fontId="1"/>
  </si>
  <si>
    <t>(3-1)  管理運営の実施状況</t>
    <phoneticPr fontId="1"/>
  </si>
  <si>
    <t>②法令や市等の指導に基づき、業務に必要な研修・教育が適切に行われたか。</t>
    <rPh sb="1" eb="3">
      <t>ホウレイ</t>
    </rPh>
    <rPh sb="4" eb="5">
      <t>シ</t>
    </rPh>
    <rPh sb="5" eb="6">
      <t>トウ</t>
    </rPh>
    <rPh sb="7" eb="9">
      <t>シドウ</t>
    </rPh>
    <rPh sb="10" eb="11">
      <t>モト</t>
    </rPh>
    <phoneticPr fontId="1"/>
  </si>
  <si>
    <t>④施設の良好な管理運営を進めるため、新たな取り組みについて、指定管理者自ら提案・検討を進め、実施されたか。</t>
    <rPh sb="1" eb="3">
      <t>シセツ</t>
    </rPh>
    <rPh sb="4" eb="6">
      <t>リョウコウ</t>
    </rPh>
    <rPh sb="7" eb="9">
      <t>カンリ</t>
    </rPh>
    <rPh sb="9" eb="11">
      <t>ウンエイ</t>
    </rPh>
    <rPh sb="12" eb="13">
      <t>スス</t>
    </rPh>
    <rPh sb="30" eb="32">
      <t>シテイ</t>
    </rPh>
    <rPh sb="32" eb="35">
      <t>カンリシャ</t>
    </rPh>
    <rPh sb="35" eb="36">
      <t>ミズカ</t>
    </rPh>
    <rPh sb="37" eb="39">
      <t>テイアン</t>
    </rPh>
    <rPh sb="40" eb="42">
      <t>ケントウ</t>
    </rPh>
    <rPh sb="43" eb="44">
      <t>スス</t>
    </rPh>
    <rPh sb="46" eb="48">
      <t>ジッシ</t>
    </rPh>
    <phoneticPr fontId="1"/>
  </si>
  <si>
    <t>①法令や市等の指導に基づき、施設の管理運営に、適切な人員配置をされていたか。</t>
    <rPh sb="1" eb="3">
      <t>ホウレイ</t>
    </rPh>
    <rPh sb="4" eb="5">
      <t>シ</t>
    </rPh>
    <rPh sb="5" eb="6">
      <t>トウ</t>
    </rPh>
    <rPh sb="7" eb="9">
      <t>シドウ</t>
    </rPh>
    <rPh sb="10" eb="11">
      <t>モト</t>
    </rPh>
    <rPh sb="14" eb="16">
      <t>シセツ</t>
    </rPh>
    <phoneticPr fontId="1"/>
  </si>
  <si>
    <t>(2-3) 収支のバランスなど　</t>
    <phoneticPr fontId="1"/>
  </si>
  <si>
    <t>２　効率性の向上に関する取組み
    　【効率性】</t>
    <phoneticPr fontId="1"/>
  </si>
  <si>
    <t>(2-3) 収支のバランスなど</t>
    <phoneticPr fontId="1"/>
  </si>
  <si>
    <t>②費用対効果を考えながら、経費の効果的で効率的な執行が行われたか。</t>
    <rPh sb="1" eb="6">
      <t>ヒヨウタイコウカ</t>
    </rPh>
    <rPh sb="7" eb="8">
      <t>カンガ</t>
    </rPh>
    <phoneticPr fontId="1"/>
  </si>
  <si>
    <t>③収支の内容に不適切な点はなかったか。</t>
    <phoneticPr fontId="1"/>
  </si>
  <si>
    <t>③経費の節減やサービス提供の質など、管理運営が適切に行われていたか。</t>
    <rPh sb="1" eb="3">
      <t>ケイヒ</t>
    </rPh>
    <rPh sb="4" eb="6">
      <t>セツゲン</t>
    </rPh>
    <rPh sb="11" eb="13">
      <t>テイキョウ</t>
    </rPh>
    <rPh sb="14" eb="15">
      <t>シツ</t>
    </rPh>
    <rPh sb="18" eb="20">
      <t>カンリ</t>
    </rPh>
    <rPh sb="20" eb="22">
      <t>ウンエイ</t>
    </rPh>
    <phoneticPr fontId="1"/>
  </si>
  <si>
    <t>(2-2) 収入の増加</t>
    <phoneticPr fontId="1"/>
  </si>
  <si>
    <t>評価項目及びポイント</t>
    <rPh sb="0" eb="2">
      <t>ヒョウカ</t>
    </rPh>
    <rPh sb="2" eb="4">
      <t>コウモク</t>
    </rPh>
    <rPh sb="4" eb="5">
      <t>オヨ</t>
    </rPh>
    <phoneticPr fontId="1"/>
  </si>
  <si>
    <t>なぜその評価に至ったか（説明）</t>
    <rPh sb="4" eb="6">
      <t>ヒョウカ</t>
    </rPh>
    <rPh sb="7" eb="8">
      <t>イタ</t>
    </rPh>
    <rPh sb="12" eb="14">
      <t>セツメイ</t>
    </rPh>
    <phoneticPr fontId="1"/>
  </si>
  <si>
    <t>②利用者アンケート調査の結果から、施設利用者ニーズや満足度を把握し、事業の改善等が得られたか。</t>
    <rPh sb="9" eb="11">
      <t>チョウサ</t>
    </rPh>
    <rPh sb="28" eb="29">
      <t>ド</t>
    </rPh>
    <rPh sb="30" eb="32">
      <t>ハアク</t>
    </rPh>
    <rPh sb="34" eb="36">
      <t>ジギョウ</t>
    </rPh>
    <rPh sb="37" eb="39">
      <t>カイゼン</t>
    </rPh>
    <rPh sb="39" eb="40">
      <t>トウ</t>
    </rPh>
    <phoneticPr fontId="1"/>
  </si>
  <si>
    <t>③利用者からの苦情に対して十分な対応がなされたか。</t>
    <phoneticPr fontId="1"/>
  </si>
  <si>
    <t>④アンケート調査以外に、さまざまな手法で利用者の意見を把握し、それらを反映させる取組みがなされたか。</t>
    <rPh sb="6" eb="8">
      <t>チョウサ</t>
    </rPh>
    <rPh sb="8" eb="10">
      <t>イガイ</t>
    </rPh>
    <rPh sb="17" eb="19">
      <t>シュホウ</t>
    </rPh>
    <phoneticPr fontId="1"/>
  </si>
  <si>
    <t>⑤サービスの質を向上させるため具体的な取り組みを行ったか。また、取り組みの結果、どのような効果が得られたか。</t>
    <rPh sb="24" eb="25">
      <t>オコナ</t>
    </rPh>
    <rPh sb="32" eb="33">
      <t>ト</t>
    </rPh>
    <rPh sb="34" eb="35">
      <t>ク</t>
    </rPh>
    <rPh sb="37" eb="39">
      <t>ケッカ</t>
    </rPh>
    <phoneticPr fontId="1"/>
  </si>
  <si>
    <t>① 施設の管理運営に関し、経費を効率的に節減するための十分な取組みが行われ、その効果が得られたか。</t>
    <rPh sb="34" eb="35">
      <t>オコナ</t>
    </rPh>
    <phoneticPr fontId="1"/>
  </si>
  <si>
    <t>② 管理運営業務の遂行にあたり、業者発注や業務委託により行われる場合、適切な水準で行われ、経費が最小限となるような競争が行われたか。</t>
    <rPh sb="2" eb="4">
      <t>カンリ</t>
    </rPh>
    <rPh sb="4" eb="6">
      <t>ウンエイ</t>
    </rPh>
    <rPh sb="6" eb="8">
      <t>ギョウム</t>
    </rPh>
    <rPh sb="9" eb="11">
      <t>スイコウ</t>
    </rPh>
    <rPh sb="16" eb="18">
      <t>ギョウシャ</t>
    </rPh>
    <rPh sb="18" eb="20">
      <t>ハッチュウ</t>
    </rPh>
    <rPh sb="21" eb="23">
      <t>ギョウム</t>
    </rPh>
    <rPh sb="23" eb="25">
      <t>イタク</t>
    </rPh>
    <rPh sb="28" eb="29">
      <t>オコナ</t>
    </rPh>
    <rPh sb="32" eb="34">
      <t>バアイ</t>
    </rPh>
    <rPh sb="35" eb="37">
      <t>テキセツ</t>
    </rPh>
    <rPh sb="38" eb="40">
      <t>スイジュン</t>
    </rPh>
    <rPh sb="41" eb="42">
      <t>オコナ</t>
    </rPh>
    <rPh sb="45" eb="47">
      <t>ケイヒ</t>
    </rPh>
    <rPh sb="48" eb="51">
      <t>サイショウゲン</t>
    </rPh>
    <rPh sb="57" eb="59">
      <t>キョウソウ</t>
    </rPh>
    <rPh sb="60" eb="61">
      <t>オコナ</t>
    </rPh>
    <phoneticPr fontId="1"/>
  </si>
  <si>
    <t>① 収入を増加させるための具体的な方法の検討や取り組みを行ったか。</t>
    <rPh sb="17" eb="19">
      <t>ホウホウ</t>
    </rPh>
    <rPh sb="20" eb="22">
      <t>ケントウ</t>
    </rPh>
    <rPh sb="28" eb="29">
      <t>オコナ</t>
    </rPh>
    <phoneticPr fontId="1"/>
  </si>
  <si>
    <t>①収支のバランスは、適切であったか。</t>
    <phoneticPr fontId="1"/>
  </si>
  <si>
    <t>①法令に沿った適正な事業の実施を行うだけでなく、チェック体制などの整備や機能をさせているか。</t>
    <rPh sb="1" eb="3">
      <t>ホウレイ</t>
    </rPh>
    <rPh sb="4" eb="5">
      <t>ソ</t>
    </rPh>
    <rPh sb="7" eb="9">
      <t>テキセイ</t>
    </rPh>
    <rPh sb="10" eb="12">
      <t>ジギョウ</t>
    </rPh>
    <rPh sb="13" eb="15">
      <t>ジッシ</t>
    </rPh>
    <rPh sb="16" eb="17">
      <t>オコナ</t>
    </rPh>
    <rPh sb="28" eb="30">
      <t>タイセイ</t>
    </rPh>
    <rPh sb="33" eb="35">
      <t>セイビ</t>
    </rPh>
    <rPh sb="36" eb="38">
      <t>キノウ</t>
    </rPh>
    <phoneticPr fontId="1"/>
  </si>
  <si>
    <t>②施設利用者の個人情報保護などの取扱いが適切に行われているか。</t>
    <rPh sb="11" eb="13">
      <t>ホゴ</t>
    </rPh>
    <phoneticPr fontId="1"/>
  </si>
  <si>
    <t>③日常の事故防止などの安全対策が適切に実施されているか。</t>
    <phoneticPr fontId="1"/>
  </si>
  <si>
    <t>④防犯、防災対策などの危機管理体制が適切であるか。</t>
    <phoneticPr fontId="1"/>
  </si>
  <si>
    <t>⑤事故発生時や非常災害時の対応についてマニュアルを作成するなど適切な対応ができるように整備しているか。</t>
    <rPh sb="25" eb="27">
      <t>サクセイ</t>
    </rPh>
    <rPh sb="34" eb="36">
      <t>タイオウ</t>
    </rPh>
    <rPh sb="43" eb="45">
      <t>セイビ</t>
    </rPh>
    <phoneticPr fontId="1"/>
  </si>
  <si>
    <t>②利用に係る登録方法や手続について、利用者に対し十分に周知を行い、適正な方法で行われたか。</t>
    <rPh sb="1" eb="3">
      <t>リヨウ</t>
    </rPh>
    <rPh sb="4" eb="5">
      <t>カカ</t>
    </rPh>
    <rPh sb="6" eb="8">
      <t>トウロク</t>
    </rPh>
    <rPh sb="8" eb="10">
      <t>ホウホウ</t>
    </rPh>
    <rPh sb="11" eb="13">
      <t>テツヅキ</t>
    </rPh>
    <rPh sb="22" eb="23">
      <t>タイ</t>
    </rPh>
    <phoneticPr fontId="1"/>
  </si>
  <si>
    <t>①法令や利用のルール、事業計画に則って施設の事業運営が適切に行われたか。また、施設を最大限に有効活用するとともに、施設の設置目的に沿った成果が得られたか。</t>
    <rPh sb="1" eb="3">
      <t>ホウレイ</t>
    </rPh>
    <rPh sb="4" eb="6">
      <t>リヨウ</t>
    </rPh>
    <rPh sb="11" eb="13">
      <t>ジギョウ</t>
    </rPh>
    <rPh sb="13" eb="15">
      <t>ケイカク</t>
    </rPh>
    <rPh sb="46" eb="48">
      <t>ユウコウ</t>
    </rPh>
    <phoneticPr fontId="1"/>
  </si>
  <si>
    <t>③施設の設置目的に応じた効果的な営業や広報活動を行い、その結果、効果があったか。</t>
    <rPh sb="24" eb="25">
      <t>オコナ</t>
    </rPh>
    <rPh sb="29" eb="31">
      <t>ケッカ</t>
    </rPh>
    <phoneticPr fontId="1"/>
  </si>
  <si>
    <t>⑥利用者を限定しない施設では、利用者が平等に利用できるよう配慮したか。</t>
    <phoneticPr fontId="1"/>
  </si>
  <si>
    <t>⑦利用者が限定される施設では、利用者の選定を公平でかつ適切に実施したか。</t>
    <rPh sb="30" eb="32">
      <t>ジッシ</t>
    </rPh>
    <phoneticPr fontId="1"/>
  </si>
  <si>
    <t>　・改善方法とその時期</t>
    <rPh sb="2" eb="4">
      <t>カイゼン</t>
    </rPh>
    <rPh sb="4" eb="6">
      <t>ホウホウ</t>
    </rPh>
    <rPh sb="9" eb="11">
      <t>ジキ</t>
    </rPh>
    <phoneticPr fontId="1"/>
  </si>
  <si>
    <t>① 利用者の満足度を把握するため、定期的にアンケート調査などを実施したか。</t>
    <rPh sb="6" eb="9">
      <t>マンゾクド</t>
    </rPh>
    <rPh sb="10" eb="12">
      <t>ハアク</t>
    </rPh>
    <rPh sb="17" eb="20">
      <t>テイキテキ</t>
    </rPh>
    <rPh sb="26" eb="28">
      <t>チョウサ</t>
    </rPh>
    <rPh sb="31" eb="33">
      <t>ジッシ</t>
    </rPh>
    <phoneticPr fontId="1"/>
  </si>
  <si>
    <t>② 施設の利用者や実施された事業への参加者数の増加、サービス利用者の利用回数の促進など創意工夫が図られたか。</t>
    <rPh sb="2" eb="4">
      <t>シセツ</t>
    </rPh>
    <rPh sb="5" eb="8">
      <t>リヨウシャ</t>
    </rPh>
    <rPh sb="24" eb="25">
      <t>カ</t>
    </rPh>
    <rPh sb="30" eb="33">
      <t>リヨウシャ</t>
    </rPh>
    <rPh sb="34" eb="36">
      <t>リヨウ</t>
    </rPh>
    <rPh sb="36" eb="38">
      <t>カイスウ</t>
    </rPh>
    <rPh sb="39" eb="41">
      <t>ソクシン</t>
    </rPh>
    <rPh sb="43" eb="45">
      <t>ソウイ</t>
    </rPh>
    <rPh sb="45" eb="47">
      <t>クフウ</t>
    </rPh>
    <phoneticPr fontId="1"/>
  </si>
  <si>
    <t>　・問題があり次年度以降改善が
必要な点</t>
    <rPh sb="2" eb="4">
      <t>モンダイ</t>
    </rPh>
    <rPh sb="7" eb="8">
      <t>ジ</t>
    </rPh>
    <rPh sb="8" eb="10">
      <t>ネンド</t>
    </rPh>
    <rPh sb="10" eb="12">
      <t>イコウ</t>
    </rPh>
    <rPh sb="12" eb="14">
      <t>カイゼン</t>
    </rPh>
    <rPh sb="16" eb="18">
      <t>ヒツヨウ</t>
    </rPh>
    <rPh sb="19" eb="20">
      <t>テン</t>
    </rPh>
    <phoneticPr fontId="1"/>
  </si>
  <si>
    <t>ひまわり荘</t>
    <phoneticPr fontId="1"/>
  </si>
  <si>
    <t>平成２４年４月１日　～　平成２９年３月３１日</t>
    <rPh sb="0" eb="2">
      <t>ヘイセイ</t>
    </rPh>
    <rPh sb="4" eb="5">
      <t>ネン</t>
    </rPh>
    <rPh sb="6" eb="7">
      <t>ガツ</t>
    </rPh>
    <rPh sb="8" eb="9">
      <t>ニチ</t>
    </rPh>
    <rPh sb="12" eb="14">
      <t>ヘイセイ</t>
    </rPh>
    <rPh sb="16" eb="17">
      <t>ネン</t>
    </rPh>
    <rPh sb="18" eb="19">
      <t>ガツ</t>
    </rPh>
    <rPh sb="21" eb="22">
      <t>ニチ</t>
    </rPh>
    <phoneticPr fontId="1"/>
  </si>
  <si>
    <t>健康福祉部　福祉推進室　障害福祉課</t>
    <rPh sb="0" eb="2">
      <t>ケンコウ</t>
    </rPh>
    <rPh sb="2" eb="5">
      <t>フクシブ</t>
    </rPh>
    <rPh sb="6" eb="8">
      <t>フクシ</t>
    </rPh>
    <rPh sb="8" eb="11">
      <t>スイシンシツ</t>
    </rPh>
    <rPh sb="12" eb="14">
      <t>ショウガイ</t>
    </rPh>
    <rPh sb="14" eb="17">
      <t>フクシカ</t>
    </rPh>
    <phoneticPr fontId="1"/>
  </si>
  <si>
    <t>兵庫県川西市湯山台２丁目４６番</t>
    <rPh sb="0" eb="3">
      <t>ヒョウゴケン</t>
    </rPh>
    <rPh sb="3" eb="6">
      <t>カワニシシ</t>
    </rPh>
    <rPh sb="6" eb="9">
      <t>ユヤマダイ</t>
    </rPh>
    <rPh sb="10" eb="12">
      <t>チョウメ</t>
    </rPh>
    <rPh sb="14" eb="15">
      <t>バン</t>
    </rPh>
    <phoneticPr fontId="1"/>
  </si>
  <si>
    <t>兵庫県川西市火打１丁目１番７号</t>
    <rPh sb="0" eb="3">
      <t>ヒョウゴケン</t>
    </rPh>
    <rPh sb="3" eb="6">
      <t>カワニシシ</t>
    </rPh>
    <rPh sb="6" eb="8">
      <t>ヒウチ</t>
    </rPh>
    <rPh sb="9" eb="11">
      <t>チョウメ</t>
    </rPh>
    <rPh sb="12" eb="13">
      <t>バン</t>
    </rPh>
    <rPh sb="14" eb="15">
      <t>ゴウ</t>
    </rPh>
    <phoneticPr fontId="1"/>
  </si>
  <si>
    <t>社会福祉法人　川西市社会福祉協議会</t>
    <rPh sb="0" eb="2">
      <t>シャカイ</t>
    </rPh>
    <rPh sb="2" eb="4">
      <t>フクシ</t>
    </rPh>
    <rPh sb="4" eb="6">
      <t>ホウジン</t>
    </rPh>
    <rPh sb="7" eb="10">
      <t>カワニシシ</t>
    </rPh>
    <rPh sb="10" eb="12">
      <t>シャカイ</t>
    </rPh>
    <rPh sb="12" eb="14">
      <t>フクシ</t>
    </rPh>
    <rPh sb="14" eb="17">
      <t>キョウギカイ</t>
    </rPh>
    <phoneticPr fontId="1"/>
  </si>
  <si>
    <t>平成28年度　指 定 管 理 者 評 価 シ ー ト</t>
    <rPh sb="0" eb="2">
      <t>ヘイセイ</t>
    </rPh>
    <rPh sb="4" eb="6">
      <t>ネンド</t>
    </rPh>
    <rPh sb="7" eb="8">
      <t>ユビ</t>
    </rPh>
    <rPh sb="9" eb="10">
      <t>サダム</t>
    </rPh>
    <rPh sb="11" eb="12">
      <t>カン</t>
    </rPh>
    <rPh sb="13" eb="14">
      <t>リ</t>
    </rPh>
    <rPh sb="15" eb="16">
      <t>モノ</t>
    </rPh>
    <rPh sb="17" eb="18">
      <t>ヒョウ</t>
    </rPh>
    <rPh sb="19" eb="20">
      <t>アタイ</t>
    </rPh>
    <phoneticPr fontId="1"/>
  </si>
  <si>
    <t>平成２８年４月１日　～　平成２９年３月３１日</t>
    <rPh sb="0" eb="2">
      <t>ヘイセイ</t>
    </rPh>
    <rPh sb="4" eb="5">
      <t>ネン</t>
    </rPh>
    <rPh sb="6" eb="7">
      <t>ガツ</t>
    </rPh>
    <rPh sb="8" eb="9">
      <t>ヒ</t>
    </rPh>
    <rPh sb="12" eb="14">
      <t>ヘイセイ</t>
    </rPh>
    <rPh sb="16" eb="17">
      <t>ネン</t>
    </rPh>
    <rPh sb="18" eb="19">
      <t>ガツ</t>
    </rPh>
    <rPh sb="21" eb="22">
      <t>ヒ</t>
    </rPh>
    <phoneticPr fontId="1"/>
  </si>
  <si>
    <t>　・平成２８年度に改善した内容</t>
    <rPh sb="2" eb="4">
      <t>ヘイセイ</t>
    </rPh>
    <rPh sb="6" eb="8">
      <t>ネンド</t>
    </rPh>
    <phoneticPr fontId="1"/>
  </si>
  <si>
    <t>　・平成２８年度に改善したことにによる効果</t>
    <rPh sb="2" eb="4">
      <t>ヘイセイ</t>
    </rPh>
    <rPh sb="6" eb="8">
      <t>ネンド</t>
    </rPh>
    <rPh sb="9" eb="11">
      <t>カイゼン</t>
    </rPh>
    <rPh sb="19" eb="21">
      <t>コウカ</t>
    </rPh>
    <phoneticPr fontId="1"/>
  </si>
  <si>
    <t>平成２８年度　指定管理者評価シート＜２＞　評価結果</t>
    <rPh sb="0" eb="2">
      <t>ヘイセイ</t>
    </rPh>
    <rPh sb="4" eb="6">
      <t>ネンド</t>
    </rPh>
    <rPh sb="7" eb="9">
      <t>シテイ</t>
    </rPh>
    <rPh sb="9" eb="12">
      <t>カンリシャ</t>
    </rPh>
    <rPh sb="12" eb="14">
      <t>ヒョウカ</t>
    </rPh>
    <rPh sb="21" eb="23">
      <t>ヒョウカ</t>
    </rPh>
    <rPh sb="23" eb="25">
      <t>ケッカ</t>
    </rPh>
    <phoneticPr fontId="1"/>
  </si>
  <si>
    <r>
      <t>平成28年度　指定管理者評価シート＜１＞　指定概要　　</t>
    </r>
    <r>
      <rPr>
        <b/>
        <sz val="10"/>
        <color theme="1"/>
        <rFont val="ＭＳ Ｐゴシック"/>
        <family val="3"/>
        <charset val="128"/>
        <scheme val="minor"/>
      </rPr>
      <t>（指定管理者によりご記入をお願いします。）</t>
    </r>
    <rPh sb="0" eb="2">
      <t>ヘイセイ</t>
    </rPh>
    <rPh sb="4" eb="6">
      <t>ネンド</t>
    </rPh>
    <rPh sb="7" eb="9">
      <t>シテイ</t>
    </rPh>
    <rPh sb="9" eb="12">
      <t>カンリシャ</t>
    </rPh>
    <rPh sb="12" eb="14">
      <t>ヒョウカ</t>
    </rPh>
    <rPh sb="21" eb="23">
      <t>シテイ</t>
    </rPh>
    <rPh sb="23" eb="25">
      <t>ガイヨウ</t>
    </rPh>
    <rPh sb="28" eb="30">
      <t>シテイ</t>
    </rPh>
    <rPh sb="30" eb="33">
      <t>カンリシャ</t>
    </rPh>
    <rPh sb="37" eb="39">
      <t>キニュウ</t>
    </rPh>
    <rPh sb="41" eb="42">
      <t>ネガ</t>
    </rPh>
    <phoneticPr fontId="1"/>
  </si>
  <si>
    <t>A</t>
  </si>
  <si>
    <t>A</t>
    <phoneticPr fontId="1"/>
  </si>
  <si>
    <t>B</t>
    <phoneticPr fontId="1"/>
  </si>
  <si>
    <t>心身障がい者の福祉の向上のため、障害者の日常生活及び社会生活を総合的に支援するための法律に基づき、在宅の身体障がい者に対し、生活介護、緊急一時保護事業等を行うこと。</t>
    <rPh sb="0" eb="2">
      <t>シンシン</t>
    </rPh>
    <rPh sb="2" eb="3">
      <t>ショウ</t>
    </rPh>
    <rPh sb="5" eb="6">
      <t>シャ</t>
    </rPh>
    <rPh sb="7" eb="9">
      <t>フクシ</t>
    </rPh>
    <rPh sb="10" eb="12">
      <t>コウジョウ</t>
    </rPh>
    <rPh sb="16" eb="19">
      <t>ショウガイシャ</t>
    </rPh>
    <rPh sb="20" eb="22">
      <t>ニチジョウ</t>
    </rPh>
    <rPh sb="22" eb="24">
      <t>セイカツ</t>
    </rPh>
    <rPh sb="24" eb="25">
      <t>オヨ</t>
    </rPh>
    <rPh sb="26" eb="28">
      <t>シャカイ</t>
    </rPh>
    <rPh sb="28" eb="30">
      <t>セイカツ</t>
    </rPh>
    <rPh sb="31" eb="34">
      <t>ソウゴウテキ</t>
    </rPh>
    <rPh sb="35" eb="37">
      <t>シエン</t>
    </rPh>
    <rPh sb="42" eb="44">
      <t>ホウリツ</t>
    </rPh>
    <rPh sb="45" eb="46">
      <t>モト</t>
    </rPh>
    <rPh sb="49" eb="51">
      <t>ザイタク</t>
    </rPh>
    <rPh sb="52" eb="54">
      <t>シンタイ</t>
    </rPh>
    <rPh sb="54" eb="55">
      <t>ショウ</t>
    </rPh>
    <rPh sb="57" eb="58">
      <t>シャ</t>
    </rPh>
    <rPh sb="59" eb="60">
      <t>タイ</t>
    </rPh>
    <rPh sb="62" eb="64">
      <t>セイカツ</t>
    </rPh>
    <rPh sb="64" eb="66">
      <t>カイゴ</t>
    </rPh>
    <rPh sb="67" eb="69">
      <t>キンキュウ</t>
    </rPh>
    <rPh sb="69" eb="71">
      <t>イチジ</t>
    </rPh>
    <rPh sb="71" eb="73">
      <t>ホゴ</t>
    </rPh>
    <rPh sb="73" eb="75">
      <t>ジギョウ</t>
    </rPh>
    <rPh sb="75" eb="76">
      <t>トウ</t>
    </rPh>
    <rPh sb="77" eb="78">
      <t>オコナ</t>
    </rPh>
    <phoneticPr fontId="1"/>
  </si>
  <si>
    <t xml:space="preserve">
（１）在宅の身体障害者に対し、創作的活動、機能訓練、介護方法の指導、入浴ｻ-ﾋﾞｽ、緊急一時保護事業等を行うこと。
（２）施設の利用の承諾、その取り消し、その他福祉センタ-の利用に関すること。　　　　　　　　　　　　　　　　　　　　　　　　　　　　　　　　　　　　
（３）施設の利用料の徴収及び免除に関すること。　　　　　　　　　　　　　　　　　　　　　　　　　　　　　　　　　　　　　　　　　　　　　　　　　　　　　　　　　
（４）施設及び付属設備の維持管理に関すること。　　　　　　　　　　　　　　　　　　　　　　　　　　　　　　　　　　　　　　　　　　　　　　　　　　　　　　　　　　　　　　　　　　　　　　　　　　　　　　　　　　　　　　　　　　　　
（５）そのほか、市長が必要と認める業務に関すること。</t>
    <rPh sb="4" eb="6">
      <t>ザイタク</t>
    </rPh>
    <rPh sb="7" eb="9">
      <t>シンタイ</t>
    </rPh>
    <rPh sb="9" eb="12">
      <t>ショウガイシャ</t>
    </rPh>
    <rPh sb="13" eb="14">
      <t>タイ</t>
    </rPh>
    <rPh sb="16" eb="18">
      <t>ソウサク</t>
    </rPh>
    <rPh sb="18" eb="19">
      <t>テキ</t>
    </rPh>
    <rPh sb="19" eb="21">
      <t>カツドウ</t>
    </rPh>
    <rPh sb="22" eb="24">
      <t>キノウ</t>
    </rPh>
    <rPh sb="24" eb="26">
      <t>クンレン</t>
    </rPh>
    <rPh sb="27" eb="29">
      <t>カイゴ</t>
    </rPh>
    <rPh sb="29" eb="31">
      <t>ホウホウ</t>
    </rPh>
    <rPh sb="32" eb="34">
      <t>シドウ</t>
    </rPh>
    <rPh sb="35" eb="37">
      <t>ニュウヨク</t>
    </rPh>
    <rPh sb="43" eb="45">
      <t>キンキュウ</t>
    </rPh>
    <rPh sb="45" eb="47">
      <t>イチジ</t>
    </rPh>
    <rPh sb="47" eb="49">
      <t>ホゴ</t>
    </rPh>
    <rPh sb="49" eb="51">
      <t>ジギョウ</t>
    </rPh>
    <rPh sb="51" eb="52">
      <t>トウ</t>
    </rPh>
    <rPh sb="53" eb="54">
      <t>オコナ</t>
    </rPh>
    <rPh sb="63" eb="65">
      <t>シセツ</t>
    </rPh>
    <rPh sb="66" eb="68">
      <t>リヨウ</t>
    </rPh>
    <rPh sb="69" eb="71">
      <t>ショウダク</t>
    </rPh>
    <rPh sb="74" eb="75">
      <t>ト</t>
    </rPh>
    <rPh sb="76" eb="77">
      <t>ケ</t>
    </rPh>
    <rPh sb="81" eb="82">
      <t>タ</t>
    </rPh>
    <rPh sb="82" eb="84">
      <t>フクシ</t>
    </rPh>
    <rPh sb="89" eb="91">
      <t>リヨウ</t>
    </rPh>
    <rPh sb="92" eb="93">
      <t>カン</t>
    </rPh>
    <rPh sb="139" eb="141">
      <t>シセツ</t>
    </rPh>
    <rPh sb="142" eb="145">
      <t>リヨウリョウ</t>
    </rPh>
    <rPh sb="146" eb="148">
      <t>チョウシュウ</t>
    </rPh>
    <rPh sb="148" eb="149">
      <t>オヨ</t>
    </rPh>
    <rPh sb="150" eb="152">
      <t>メンジョ</t>
    </rPh>
    <rPh sb="153" eb="154">
      <t>カン</t>
    </rPh>
    <rPh sb="221" eb="223">
      <t>シセツ</t>
    </rPh>
    <rPh sb="223" eb="224">
      <t>オヨ</t>
    </rPh>
    <rPh sb="225" eb="227">
      <t>フゾク</t>
    </rPh>
    <rPh sb="227" eb="229">
      <t>セツビ</t>
    </rPh>
    <rPh sb="230" eb="232">
      <t>イジ</t>
    </rPh>
    <rPh sb="232" eb="234">
      <t>カンリ</t>
    </rPh>
    <rPh sb="235" eb="236">
      <t>カン</t>
    </rPh>
    <rPh sb="343" eb="345">
      <t>シチョウ</t>
    </rPh>
    <rPh sb="346" eb="348">
      <t>ヒツヨウ</t>
    </rPh>
    <rPh sb="349" eb="350">
      <t>ミト</t>
    </rPh>
    <rPh sb="352" eb="354">
      <t>ギョウム</t>
    </rPh>
    <rPh sb="355" eb="356">
      <t>カン</t>
    </rPh>
    <phoneticPr fontId="1"/>
  </si>
  <si>
    <t>A</t>
    <phoneticPr fontId="1"/>
  </si>
  <si>
    <t>A</t>
    <phoneticPr fontId="1"/>
  </si>
  <si>
    <t>　障害者総合支援法のもと、生活介護施設として在宅の重度障がい者に対し、入浴支援、排泄支援、食事介助を中心に、サービスを提供し、日常生活の場を提供しました。
　市実地指導において、支援計画未作成減算、食材料費の明示、機能訓練指導員の配置、協力医療機関の指定に関して指摘を受けましたが、いずれの項目も報告の上対応済みです。</t>
    <rPh sb="13" eb="15">
      <t>セイカツ</t>
    </rPh>
    <rPh sb="15" eb="17">
      <t>カイゴ</t>
    </rPh>
    <rPh sb="17" eb="19">
      <t>シセツ</t>
    </rPh>
    <rPh sb="22" eb="24">
      <t>ザイタク</t>
    </rPh>
    <rPh sb="25" eb="27">
      <t>ジュウド</t>
    </rPh>
    <rPh sb="27" eb="28">
      <t>ショウ</t>
    </rPh>
    <rPh sb="30" eb="31">
      <t>シャ</t>
    </rPh>
    <rPh sb="32" eb="33">
      <t>タイ</t>
    </rPh>
    <rPh sb="35" eb="37">
      <t>ニュウヨク</t>
    </rPh>
    <rPh sb="37" eb="39">
      <t>シエン</t>
    </rPh>
    <rPh sb="40" eb="42">
      <t>ハイセツ</t>
    </rPh>
    <rPh sb="42" eb="44">
      <t>シエン</t>
    </rPh>
    <rPh sb="45" eb="47">
      <t>ショクジ</t>
    </rPh>
    <rPh sb="47" eb="49">
      <t>カイジョ</t>
    </rPh>
    <rPh sb="50" eb="52">
      <t>チュウシン</t>
    </rPh>
    <rPh sb="59" eb="61">
      <t>テイキョウ</t>
    </rPh>
    <rPh sb="63" eb="65">
      <t>ニチジョウ</t>
    </rPh>
    <rPh sb="65" eb="67">
      <t>セイカツ</t>
    </rPh>
    <rPh sb="68" eb="69">
      <t>バ</t>
    </rPh>
    <rPh sb="70" eb="72">
      <t>テイキョウ</t>
    </rPh>
    <rPh sb="79" eb="80">
      <t>シ</t>
    </rPh>
    <rPh sb="80" eb="82">
      <t>ジッチ</t>
    </rPh>
    <rPh sb="82" eb="84">
      <t>シドウ</t>
    </rPh>
    <rPh sb="89" eb="91">
      <t>シエン</t>
    </rPh>
    <rPh sb="91" eb="93">
      <t>ケイカク</t>
    </rPh>
    <rPh sb="93" eb="96">
      <t>ミサクセイ</t>
    </rPh>
    <rPh sb="96" eb="98">
      <t>ゲンサン</t>
    </rPh>
    <rPh sb="99" eb="100">
      <t>ショク</t>
    </rPh>
    <rPh sb="100" eb="103">
      <t>ザイリョウヒ</t>
    </rPh>
    <rPh sb="104" eb="106">
      <t>メイジ</t>
    </rPh>
    <rPh sb="107" eb="109">
      <t>キノウ</t>
    </rPh>
    <rPh sb="109" eb="111">
      <t>クンレン</t>
    </rPh>
    <rPh sb="111" eb="114">
      <t>シドウイン</t>
    </rPh>
    <rPh sb="115" eb="117">
      <t>ハイチ</t>
    </rPh>
    <rPh sb="118" eb="120">
      <t>キョウリョク</t>
    </rPh>
    <rPh sb="120" eb="122">
      <t>イリョウ</t>
    </rPh>
    <rPh sb="122" eb="124">
      <t>キカン</t>
    </rPh>
    <rPh sb="125" eb="127">
      <t>シテイ</t>
    </rPh>
    <rPh sb="128" eb="129">
      <t>カン</t>
    </rPh>
    <rPh sb="131" eb="133">
      <t>シテキ</t>
    </rPh>
    <rPh sb="134" eb="135">
      <t>ウ</t>
    </rPh>
    <rPh sb="145" eb="147">
      <t>コウモク</t>
    </rPh>
    <rPh sb="148" eb="150">
      <t>ホウコク</t>
    </rPh>
    <rPh sb="151" eb="152">
      <t>ウエ</t>
    </rPh>
    <rPh sb="152" eb="154">
      <t>タイオウ</t>
    </rPh>
    <rPh sb="154" eb="155">
      <t>ズ</t>
    </rPh>
    <phoneticPr fontId="1"/>
  </si>
  <si>
    <t>　利用前の体験利用を通じ施設の理解を深めていただき、ご本人やご家族同意のもと、契約書・重要事項説明書・個人情報同意書を用い契約を行っています。また、医療的対応や身体拘束が必要な場合は、その都度ご本人やご家族の同意、署名のもと手続きを行っています。</t>
    <rPh sb="1" eb="3">
      <t>リヨウ</t>
    </rPh>
    <rPh sb="3" eb="4">
      <t>ゼン</t>
    </rPh>
    <rPh sb="5" eb="7">
      <t>タイケン</t>
    </rPh>
    <rPh sb="7" eb="9">
      <t>リヨウ</t>
    </rPh>
    <rPh sb="10" eb="11">
      <t>ツウ</t>
    </rPh>
    <rPh sb="12" eb="14">
      <t>シセツ</t>
    </rPh>
    <rPh sb="15" eb="17">
      <t>リカイ</t>
    </rPh>
    <rPh sb="18" eb="19">
      <t>フカ</t>
    </rPh>
    <rPh sb="27" eb="29">
      <t>ホンニン</t>
    </rPh>
    <rPh sb="31" eb="33">
      <t>カゾク</t>
    </rPh>
    <rPh sb="33" eb="35">
      <t>ドウイ</t>
    </rPh>
    <rPh sb="39" eb="42">
      <t>ケイヤクショ</t>
    </rPh>
    <rPh sb="43" eb="45">
      <t>ジュウヨウ</t>
    </rPh>
    <rPh sb="45" eb="47">
      <t>ジコウ</t>
    </rPh>
    <rPh sb="47" eb="50">
      <t>セツメイショ</t>
    </rPh>
    <rPh sb="51" eb="53">
      <t>コジン</t>
    </rPh>
    <rPh sb="53" eb="55">
      <t>ジョウホウ</t>
    </rPh>
    <rPh sb="55" eb="58">
      <t>ドウイショ</t>
    </rPh>
    <rPh sb="59" eb="60">
      <t>モチ</t>
    </rPh>
    <rPh sb="61" eb="63">
      <t>ケイヤク</t>
    </rPh>
    <rPh sb="64" eb="65">
      <t>オコナ</t>
    </rPh>
    <rPh sb="74" eb="77">
      <t>イリョウテキ</t>
    </rPh>
    <rPh sb="77" eb="79">
      <t>タイオウ</t>
    </rPh>
    <rPh sb="80" eb="82">
      <t>シンタイ</t>
    </rPh>
    <rPh sb="82" eb="84">
      <t>コウソク</t>
    </rPh>
    <rPh sb="85" eb="87">
      <t>ヒツヨウ</t>
    </rPh>
    <rPh sb="88" eb="90">
      <t>バアイ</t>
    </rPh>
    <rPh sb="94" eb="96">
      <t>ツド</t>
    </rPh>
    <rPh sb="97" eb="99">
      <t>ホンニン</t>
    </rPh>
    <rPh sb="101" eb="103">
      <t>カゾク</t>
    </rPh>
    <rPh sb="104" eb="106">
      <t>ドウイ</t>
    </rPh>
    <rPh sb="107" eb="109">
      <t>ショメイ</t>
    </rPh>
    <rPh sb="112" eb="114">
      <t>テツヅ</t>
    </rPh>
    <rPh sb="116" eb="117">
      <t>オコナ</t>
    </rPh>
    <phoneticPr fontId="1"/>
  </si>
  <si>
    <t>　28年度は3名の方の新規登録がありました。また、毎月の広報紙などで、見学等の働きかけを行ったり、養護学校や各種団体の交流会等へ参加、パネル展示や利用者の作品展示などにより、施設の活動案内や周知活動を実施しました。</t>
    <rPh sb="3" eb="5">
      <t>ネンド</t>
    </rPh>
    <rPh sb="7" eb="8">
      <t>メイ</t>
    </rPh>
    <rPh sb="9" eb="10">
      <t>カタ</t>
    </rPh>
    <rPh sb="11" eb="13">
      <t>シンキ</t>
    </rPh>
    <rPh sb="13" eb="15">
      <t>トウロク</t>
    </rPh>
    <rPh sb="25" eb="27">
      <t>マイツキ</t>
    </rPh>
    <rPh sb="35" eb="37">
      <t>ケンガク</t>
    </rPh>
    <rPh sb="37" eb="38">
      <t>トウ</t>
    </rPh>
    <rPh sb="39" eb="40">
      <t>ハタラ</t>
    </rPh>
    <rPh sb="44" eb="45">
      <t>オコナ</t>
    </rPh>
    <rPh sb="49" eb="51">
      <t>ヨウゴ</t>
    </rPh>
    <rPh sb="51" eb="53">
      <t>ガッコウ</t>
    </rPh>
    <rPh sb="54" eb="56">
      <t>カクシュ</t>
    </rPh>
    <rPh sb="56" eb="58">
      <t>ダンタイ</t>
    </rPh>
    <rPh sb="59" eb="62">
      <t>コウリュウカイ</t>
    </rPh>
    <rPh sb="62" eb="63">
      <t>トウ</t>
    </rPh>
    <rPh sb="64" eb="66">
      <t>サンカ</t>
    </rPh>
    <rPh sb="70" eb="72">
      <t>テンジ</t>
    </rPh>
    <rPh sb="87" eb="89">
      <t>シセツ</t>
    </rPh>
    <rPh sb="90" eb="92">
      <t>カツドウ</t>
    </rPh>
    <rPh sb="92" eb="94">
      <t>アンナイ</t>
    </rPh>
    <rPh sb="95" eb="97">
      <t>シュウチ</t>
    </rPh>
    <rPh sb="97" eb="99">
      <t>カツドウ</t>
    </rPh>
    <rPh sb="100" eb="102">
      <t>ジッシ</t>
    </rPh>
    <phoneticPr fontId="1"/>
  </si>
  <si>
    <t>　機能訓練実施に向けた、専門職の配置は未達成であり、引き続き検討の必要があります。また、要望の多い入浴支援について、１日あたりの入浴者数をさらに増やす対応が必要です。</t>
    <rPh sb="1" eb="3">
      <t>キノウ</t>
    </rPh>
    <rPh sb="3" eb="5">
      <t>クンレン</t>
    </rPh>
    <rPh sb="5" eb="7">
      <t>ジッシ</t>
    </rPh>
    <rPh sb="8" eb="9">
      <t>ム</t>
    </rPh>
    <rPh sb="12" eb="14">
      <t>センモン</t>
    </rPh>
    <rPh sb="14" eb="15">
      <t>ショク</t>
    </rPh>
    <rPh sb="16" eb="18">
      <t>ハイチ</t>
    </rPh>
    <rPh sb="19" eb="22">
      <t>ミタッセイ</t>
    </rPh>
    <rPh sb="26" eb="27">
      <t>ヒ</t>
    </rPh>
    <rPh sb="28" eb="29">
      <t>ツヅ</t>
    </rPh>
    <rPh sb="30" eb="32">
      <t>ケントウ</t>
    </rPh>
    <rPh sb="33" eb="35">
      <t>ヒツヨウ</t>
    </rPh>
    <rPh sb="44" eb="46">
      <t>ヨウボウ</t>
    </rPh>
    <rPh sb="47" eb="48">
      <t>オオ</t>
    </rPh>
    <rPh sb="49" eb="51">
      <t>ニュウヨク</t>
    </rPh>
    <rPh sb="51" eb="53">
      <t>シエン</t>
    </rPh>
    <rPh sb="59" eb="60">
      <t>ニチ</t>
    </rPh>
    <rPh sb="64" eb="66">
      <t>ニュウヨク</t>
    </rPh>
    <rPh sb="66" eb="67">
      <t>シャ</t>
    </rPh>
    <rPh sb="67" eb="68">
      <t>スウ</t>
    </rPh>
    <rPh sb="72" eb="73">
      <t>フ</t>
    </rPh>
    <rPh sb="75" eb="77">
      <t>タイオウ</t>
    </rPh>
    <rPh sb="78" eb="80">
      <t>ヒツヨウ</t>
    </rPh>
    <phoneticPr fontId="1"/>
  </si>
  <si>
    <t>　ニーズの高い入浴支援について、送迎や入浴順の工夫を行い、入浴者数を増やすことができました。</t>
    <rPh sb="5" eb="6">
      <t>タカ</t>
    </rPh>
    <rPh sb="7" eb="9">
      <t>ニュウヨク</t>
    </rPh>
    <rPh sb="9" eb="11">
      <t>シエン</t>
    </rPh>
    <rPh sb="16" eb="18">
      <t>ソウゲイ</t>
    </rPh>
    <rPh sb="19" eb="21">
      <t>ニュウヨク</t>
    </rPh>
    <rPh sb="21" eb="22">
      <t>ジュン</t>
    </rPh>
    <rPh sb="23" eb="25">
      <t>クフウ</t>
    </rPh>
    <rPh sb="26" eb="27">
      <t>オコナ</t>
    </rPh>
    <rPh sb="29" eb="31">
      <t>ニュウヨク</t>
    </rPh>
    <rPh sb="31" eb="32">
      <t>シャ</t>
    </rPh>
    <rPh sb="32" eb="33">
      <t>スウ</t>
    </rPh>
    <rPh sb="34" eb="35">
      <t>フ</t>
    </rPh>
    <phoneticPr fontId="1"/>
  </si>
  <si>
    <t>　28年度も入浴・食事・排泄支援を重点的に取り組みました。また、体験や実習の受入れ等を通じて各種団体等との交流にも努めました。</t>
    <rPh sb="3" eb="5">
      <t>ネンド</t>
    </rPh>
    <rPh sb="6" eb="8">
      <t>ニュウヨク</t>
    </rPh>
    <rPh sb="9" eb="11">
      <t>ショクジ</t>
    </rPh>
    <rPh sb="12" eb="14">
      <t>ハイセツ</t>
    </rPh>
    <rPh sb="14" eb="16">
      <t>シエン</t>
    </rPh>
    <rPh sb="17" eb="20">
      <t>ジュウテンテキ</t>
    </rPh>
    <rPh sb="21" eb="22">
      <t>ト</t>
    </rPh>
    <rPh sb="23" eb="24">
      <t>ク</t>
    </rPh>
    <rPh sb="32" eb="34">
      <t>タイケン</t>
    </rPh>
    <rPh sb="35" eb="37">
      <t>ジッシュウ</t>
    </rPh>
    <rPh sb="38" eb="40">
      <t>ウケイ</t>
    </rPh>
    <rPh sb="41" eb="42">
      <t>ナド</t>
    </rPh>
    <rPh sb="43" eb="44">
      <t>ツウ</t>
    </rPh>
    <rPh sb="46" eb="48">
      <t>カクシュ</t>
    </rPh>
    <rPh sb="48" eb="50">
      <t>ダンタイ</t>
    </rPh>
    <rPh sb="50" eb="51">
      <t>トウ</t>
    </rPh>
    <rPh sb="53" eb="55">
      <t>コウリュウ</t>
    </rPh>
    <rPh sb="57" eb="58">
      <t>ツト</t>
    </rPh>
    <phoneticPr fontId="1"/>
  </si>
  <si>
    <t>　欠席の振替の徹底や土曜日開所の対応により、前年に比べ年間延べ利用者数が63名増加しました。</t>
    <rPh sb="22" eb="24">
      <t>ゼンネン</t>
    </rPh>
    <rPh sb="25" eb="26">
      <t>クラ</t>
    </rPh>
    <rPh sb="27" eb="29">
      <t>ネンカン</t>
    </rPh>
    <rPh sb="29" eb="30">
      <t>ノ</t>
    </rPh>
    <rPh sb="31" eb="33">
      <t>リヨウ</t>
    </rPh>
    <rPh sb="33" eb="34">
      <t>シャ</t>
    </rPh>
    <rPh sb="34" eb="35">
      <t>スウ</t>
    </rPh>
    <rPh sb="38" eb="39">
      <t>メイ</t>
    </rPh>
    <rPh sb="39" eb="41">
      <t>ゾウカ</t>
    </rPh>
    <phoneticPr fontId="1"/>
  </si>
  <si>
    <t>　他施設との併用の場合、利用日数の上限の制約があり、調整等の必要性も生じます。</t>
    <rPh sb="1" eb="4">
      <t>タシセツ</t>
    </rPh>
    <rPh sb="6" eb="8">
      <t>ヘイヨウ</t>
    </rPh>
    <rPh sb="9" eb="11">
      <t>バアイ</t>
    </rPh>
    <rPh sb="12" eb="14">
      <t>リヨウ</t>
    </rPh>
    <rPh sb="14" eb="16">
      <t>ニッスウ</t>
    </rPh>
    <rPh sb="17" eb="19">
      <t>ジョウゲン</t>
    </rPh>
    <rPh sb="20" eb="22">
      <t>セイヤク</t>
    </rPh>
    <rPh sb="26" eb="28">
      <t>チョウセイ</t>
    </rPh>
    <rPh sb="28" eb="29">
      <t>トウ</t>
    </rPh>
    <rPh sb="30" eb="33">
      <t>ヒツヨウセイ</t>
    </rPh>
    <rPh sb="34" eb="35">
      <t>ショウ</t>
    </rPh>
    <phoneticPr fontId="1"/>
  </si>
  <si>
    <t>　業務の効率化の観点から、振替利用などの徹底により、最小限のコストで利用者数の増加を達成しています。</t>
    <rPh sb="1" eb="3">
      <t>ギョウム</t>
    </rPh>
    <rPh sb="4" eb="7">
      <t>コウリツカ</t>
    </rPh>
    <rPh sb="8" eb="10">
      <t>カンテン</t>
    </rPh>
    <rPh sb="13" eb="15">
      <t>フリカエ</t>
    </rPh>
    <rPh sb="15" eb="17">
      <t>リヨウ</t>
    </rPh>
    <rPh sb="20" eb="22">
      <t>テッテイ</t>
    </rPh>
    <rPh sb="26" eb="29">
      <t>サイショウゲン</t>
    </rPh>
    <rPh sb="34" eb="36">
      <t>リヨウ</t>
    </rPh>
    <rPh sb="36" eb="37">
      <t>シャ</t>
    </rPh>
    <rPh sb="37" eb="38">
      <t>スウ</t>
    </rPh>
    <rPh sb="39" eb="41">
      <t>ゾウカ</t>
    </rPh>
    <rPh sb="42" eb="44">
      <t>タッセイ</t>
    </rPh>
    <phoneticPr fontId="1"/>
  </si>
  <si>
    <t>　例年第4半期に実施しているアンケートを28年度も実施しています。また、連絡帳やお便りなどを通じて、常にご家族との連携に努めています。</t>
    <rPh sb="1" eb="3">
      <t>レイネン</t>
    </rPh>
    <rPh sb="3" eb="4">
      <t>ダイ</t>
    </rPh>
    <rPh sb="8" eb="10">
      <t>ジッシ</t>
    </rPh>
    <rPh sb="22" eb="24">
      <t>ネンド</t>
    </rPh>
    <rPh sb="25" eb="27">
      <t>ジッシ</t>
    </rPh>
    <rPh sb="36" eb="39">
      <t>レンラクチョウ</t>
    </rPh>
    <rPh sb="41" eb="42">
      <t>タヨ</t>
    </rPh>
    <rPh sb="46" eb="47">
      <t>ツウ</t>
    </rPh>
    <rPh sb="50" eb="51">
      <t>ツネ</t>
    </rPh>
    <rPh sb="53" eb="55">
      <t>カゾク</t>
    </rPh>
    <rPh sb="57" eb="59">
      <t>レンケイ</t>
    </rPh>
    <rPh sb="60" eb="61">
      <t>ツト</t>
    </rPh>
    <phoneticPr fontId="1"/>
  </si>
  <si>
    <t>　アンケートにより入浴機会の増加を希望される方がおられること、また利用者の増加により入浴回数が減少傾向であったことから、業務の効率化を図りつつ、入浴機会の向上に努めました。</t>
    <rPh sb="9" eb="11">
      <t>ニュウヨク</t>
    </rPh>
    <rPh sb="11" eb="13">
      <t>キカイ</t>
    </rPh>
    <rPh sb="14" eb="16">
      <t>ゾウカ</t>
    </rPh>
    <rPh sb="17" eb="19">
      <t>キボウ</t>
    </rPh>
    <rPh sb="22" eb="23">
      <t>カタ</t>
    </rPh>
    <rPh sb="33" eb="36">
      <t>リヨウシャ</t>
    </rPh>
    <rPh sb="37" eb="39">
      <t>ゾウカ</t>
    </rPh>
    <rPh sb="42" eb="44">
      <t>ニュウヨク</t>
    </rPh>
    <rPh sb="44" eb="46">
      <t>カイスウ</t>
    </rPh>
    <rPh sb="47" eb="49">
      <t>ゲンショウ</t>
    </rPh>
    <rPh sb="49" eb="51">
      <t>ケイコウ</t>
    </rPh>
    <rPh sb="60" eb="62">
      <t>ギョウム</t>
    </rPh>
    <rPh sb="63" eb="66">
      <t>コウリツカ</t>
    </rPh>
    <rPh sb="67" eb="68">
      <t>ハカ</t>
    </rPh>
    <rPh sb="72" eb="74">
      <t>ニュウヨク</t>
    </rPh>
    <rPh sb="74" eb="76">
      <t>キカイ</t>
    </rPh>
    <rPh sb="77" eb="79">
      <t>コウジョウ</t>
    </rPh>
    <rPh sb="80" eb="81">
      <t>ツト</t>
    </rPh>
    <phoneticPr fontId="1"/>
  </si>
  <si>
    <t>　コミュニケーションを重視し、利用者はもちろんのことご家族にも、納得いただける対応を心掛けています。</t>
    <rPh sb="11" eb="13">
      <t>ジュウシ</t>
    </rPh>
    <rPh sb="15" eb="18">
      <t>リヨウシャ</t>
    </rPh>
    <rPh sb="27" eb="29">
      <t>カゾク</t>
    </rPh>
    <rPh sb="32" eb="34">
      <t>ナットク</t>
    </rPh>
    <rPh sb="39" eb="41">
      <t>タイオウ</t>
    </rPh>
    <rPh sb="42" eb="44">
      <t>ココロガ</t>
    </rPh>
    <phoneticPr fontId="1"/>
  </si>
  <si>
    <t>　通所施設の特徴である送迎の機会を利用しご家族とのコミュニケーションの充実に努めました。また連絡帳を活用し相互の理解を深めるよう努めています。</t>
    <rPh sb="1" eb="3">
      <t>ツウショ</t>
    </rPh>
    <rPh sb="3" eb="5">
      <t>シセツ</t>
    </rPh>
    <rPh sb="6" eb="8">
      <t>トクチョウ</t>
    </rPh>
    <rPh sb="11" eb="13">
      <t>ソウゲイ</t>
    </rPh>
    <rPh sb="14" eb="16">
      <t>キカイ</t>
    </rPh>
    <rPh sb="17" eb="19">
      <t>リヨウ</t>
    </rPh>
    <rPh sb="21" eb="23">
      <t>カゾク</t>
    </rPh>
    <rPh sb="35" eb="37">
      <t>ジュウジツ</t>
    </rPh>
    <rPh sb="38" eb="39">
      <t>ツト</t>
    </rPh>
    <rPh sb="46" eb="49">
      <t>レンラクチョウ</t>
    </rPh>
    <rPh sb="50" eb="52">
      <t>カツヨウ</t>
    </rPh>
    <rPh sb="53" eb="55">
      <t>ソウゴ</t>
    </rPh>
    <rPh sb="56" eb="58">
      <t>リカイ</t>
    </rPh>
    <rPh sb="59" eb="60">
      <t>フカ</t>
    </rPh>
    <rPh sb="64" eb="65">
      <t>ツト</t>
    </rPh>
    <phoneticPr fontId="1"/>
  </si>
  <si>
    <t>　入浴機会の増加は毎年要望に上がることから、入浴機会の増加を目指し、作業手順等の見直しを行い、１日あたりの平均が7.6→8.3人へ増加しました。</t>
    <rPh sb="48" eb="49">
      <t>ニチ</t>
    </rPh>
    <rPh sb="53" eb="55">
      <t>ヘイキン</t>
    </rPh>
    <phoneticPr fontId="1"/>
  </si>
  <si>
    <t>　障がいの特性により、相互のコミュニケーションが困難な場合が多いため、普段からの信頼関係の構築とコミュニケーションが不可欠です。</t>
    <rPh sb="1" eb="2">
      <t>ショウ</t>
    </rPh>
    <rPh sb="5" eb="7">
      <t>トクセイ</t>
    </rPh>
    <rPh sb="11" eb="13">
      <t>ソウゴ</t>
    </rPh>
    <rPh sb="24" eb="26">
      <t>コンナン</t>
    </rPh>
    <rPh sb="27" eb="29">
      <t>バアイ</t>
    </rPh>
    <rPh sb="30" eb="31">
      <t>オオ</t>
    </rPh>
    <rPh sb="35" eb="37">
      <t>フダン</t>
    </rPh>
    <rPh sb="40" eb="42">
      <t>シンライ</t>
    </rPh>
    <rPh sb="42" eb="44">
      <t>カンケイ</t>
    </rPh>
    <rPh sb="45" eb="47">
      <t>コウチク</t>
    </rPh>
    <rPh sb="58" eb="61">
      <t>フカケツ</t>
    </rPh>
    <phoneticPr fontId="1"/>
  </si>
  <si>
    <t>　入浴機会の増加等、アンケートを通じて把握できた要望に対して、改善となりましたが、更なる改善が必要と考えています。</t>
    <rPh sb="1" eb="3">
      <t>ニュウヨク</t>
    </rPh>
    <rPh sb="3" eb="5">
      <t>キカイ</t>
    </rPh>
    <rPh sb="6" eb="8">
      <t>ゾウカ</t>
    </rPh>
    <rPh sb="8" eb="9">
      <t>ナド</t>
    </rPh>
    <rPh sb="16" eb="17">
      <t>ツウ</t>
    </rPh>
    <rPh sb="19" eb="21">
      <t>ハアク</t>
    </rPh>
    <rPh sb="24" eb="26">
      <t>ヨウボウ</t>
    </rPh>
    <rPh sb="27" eb="28">
      <t>タイ</t>
    </rPh>
    <rPh sb="31" eb="33">
      <t>カイゼン</t>
    </rPh>
    <rPh sb="41" eb="42">
      <t>サラ</t>
    </rPh>
    <rPh sb="44" eb="46">
      <t>カイゼン</t>
    </rPh>
    <rPh sb="47" eb="49">
      <t>ヒツヨウ</t>
    </rPh>
    <rPh sb="50" eb="51">
      <t>カンガ</t>
    </rPh>
    <phoneticPr fontId="1"/>
  </si>
  <si>
    <t>　空調の細かな管理や節水意識の徹底により、水道光熱費は金額ベースで10％程度削減となりました。</t>
    <rPh sb="1" eb="3">
      <t>クウチョウ</t>
    </rPh>
    <rPh sb="4" eb="5">
      <t>コマ</t>
    </rPh>
    <rPh sb="7" eb="9">
      <t>カンリ</t>
    </rPh>
    <rPh sb="10" eb="12">
      <t>セッスイ</t>
    </rPh>
    <rPh sb="12" eb="14">
      <t>イシキ</t>
    </rPh>
    <rPh sb="15" eb="17">
      <t>テッテイ</t>
    </rPh>
    <rPh sb="21" eb="23">
      <t>スイドウ</t>
    </rPh>
    <rPh sb="23" eb="26">
      <t>コウネツヒ</t>
    </rPh>
    <rPh sb="27" eb="29">
      <t>キンガク</t>
    </rPh>
    <rPh sb="36" eb="38">
      <t>テイド</t>
    </rPh>
    <rPh sb="38" eb="40">
      <t>サクゲン</t>
    </rPh>
    <phoneticPr fontId="1"/>
  </si>
  <si>
    <t>　複数業者からの見積りを取り、より安価な業者を選定するよう努めています。また、併設の満寿荘との兼ね合いもあり、作業の同一日に実施するなど経費の削減に努めました。</t>
    <rPh sb="1" eb="3">
      <t>フクスウ</t>
    </rPh>
    <rPh sb="3" eb="5">
      <t>ギョウシャ</t>
    </rPh>
    <rPh sb="8" eb="10">
      <t>ミツ</t>
    </rPh>
    <rPh sb="12" eb="13">
      <t>ト</t>
    </rPh>
    <rPh sb="17" eb="19">
      <t>アンカ</t>
    </rPh>
    <rPh sb="20" eb="22">
      <t>ギョウシャ</t>
    </rPh>
    <rPh sb="23" eb="25">
      <t>センテイ</t>
    </rPh>
    <rPh sb="29" eb="30">
      <t>ツト</t>
    </rPh>
    <rPh sb="39" eb="41">
      <t>ヘイセツ</t>
    </rPh>
    <rPh sb="42" eb="45">
      <t>マンジュソウ</t>
    </rPh>
    <rPh sb="47" eb="48">
      <t>カ</t>
    </rPh>
    <rPh sb="49" eb="50">
      <t>ア</t>
    </rPh>
    <rPh sb="55" eb="57">
      <t>サギョウ</t>
    </rPh>
    <rPh sb="58" eb="60">
      <t>ドウイツ</t>
    </rPh>
    <rPh sb="60" eb="61">
      <t>ビ</t>
    </rPh>
    <rPh sb="62" eb="64">
      <t>ジッシ</t>
    </rPh>
    <rPh sb="68" eb="70">
      <t>ケイヒ</t>
    </rPh>
    <rPh sb="71" eb="73">
      <t>サクゲン</t>
    </rPh>
    <rPh sb="74" eb="75">
      <t>ツト</t>
    </rPh>
    <phoneticPr fontId="1"/>
  </si>
  <si>
    <t>　移転時の改築は、浴槽やトイレ改修に限られ、ボイラー、空調、配管等は満寿荘に依存しています。そのため老朽化による機器の不具合等常に注意する必要があります。</t>
    <rPh sb="1" eb="4">
      <t>イテンジ</t>
    </rPh>
    <rPh sb="5" eb="7">
      <t>カイチク</t>
    </rPh>
    <rPh sb="9" eb="11">
      <t>ヨクソウ</t>
    </rPh>
    <rPh sb="15" eb="17">
      <t>カイシュウ</t>
    </rPh>
    <rPh sb="18" eb="19">
      <t>カギ</t>
    </rPh>
    <rPh sb="27" eb="29">
      <t>クウチョウ</t>
    </rPh>
    <rPh sb="30" eb="32">
      <t>ハイカン</t>
    </rPh>
    <rPh sb="32" eb="33">
      <t>トウ</t>
    </rPh>
    <rPh sb="34" eb="37">
      <t>マンジュソウ</t>
    </rPh>
    <rPh sb="38" eb="40">
      <t>イゾン</t>
    </rPh>
    <rPh sb="50" eb="53">
      <t>ロウキュウカ</t>
    </rPh>
    <rPh sb="56" eb="58">
      <t>キキ</t>
    </rPh>
    <rPh sb="59" eb="62">
      <t>フグアイ</t>
    </rPh>
    <rPh sb="62" eb="63">
      <t>トウ</t>
    </rPh>
    <rPh sb="63" eb="64">
      <t>ツネ</t>
    </rPh>
    <rPh sb="65" eb="67">
      <t>チュウイ</t>
    </rPh>
    <rPh sb="69" eb="71">
      <t>ヒツヨウ</t>
    </rPh>
    <phoneticPr fontId="1"/>
  </si>
  <si>
    <t>　延べ利用者数や入浴回数の若干の増加がありましたが、節電、節水に努め経費削減となっています。</t>
    <rPh sb="1" eb="2">
      <t>ノ</t>
    </rPh>
    <rPh sb="3" eb="6">
      <t>リヨウシャ</t>
    </rPh>
    <rPh sb="6" eb="7">
      <t>スウ</t>
    </rPh>
    <rPh sb="8" eb="10">
      <t>ニュウヨク</t>
    </rPh>
    <rPh sb="10" eb="12">
      <t>カイスウ</t>
    </rPh>
    <rPh sb="13" eb="15">
      <t>ジャッカン</t>
    </rPh>
    <rPh sb="16" eb="18">
      <t>ゾウカ</t>
    </rPh>
    <rPh sb="26" eb="28">
      <t>セツデン</t>
    </rPh>
    <rPh sb="29" eb="31">
      <t>セッスイ</t>
    </rPh>
    <rPh sb="32" eb="33">
      <t>ツト</t>
    </rPh>
    <rPh sb="34" eb="36">
      <t>ケイヒ</t>
    </rPh>
    <rPh sb="36" eb="38">
      <t>サクゲン</t>
    </rPh>
    <phoneticPr fontId="1"/>
  </si>
  <si>
    <t>　振替利用等を徹底し利用機会を増加させると共に、新規契約者は3名と契約し、契約者数も22名から24名へ増加しました。（介護保険対象となり1名解約）</t>
    <rPh sb="1" eb="5">
      <t>フリカエリヨウ</t>
    </rPh>
    <rPh sb="5" eb="6">
      <t>ナド</t>
    </rPh>
    <rPh sb="7" eb="9">
      <t>テッテイ</t>
    </rPh>
    <rPh sb="10" eb="12">
      <t>リヨウ</t>
    </rPh>
    <rPh sb="12" eb="14">
      <t>キカイ</t>
    </rPh>
    <rPh sb="15" eb="17">
      <t>ゾウカ</t>
    </rPh>
    <rPh sb="21" eb="22">
      <t>トモ</t>
    </rPh>
    <rPh sb="24" eb="26">
      <t>シンキ</t>
    </rPh>
    <rPh sb="26" eb="29">
      <t>ケイヤクシャ</t>
    </rPh>
    <rPh sb="31" eb="32">
      <t>メイ</t>
    </rPh>
    <rPh sb="33" eb="35">
      <t>ケイヤク</t>
    </rPh>
    <rPh sb="37" eb="40">
      <t>ケイヤクシャ</t>
    </rPh>
    <rPh sb="40" eb="41">
      <t>スウ</t>
    </rPh>
    <rPh sb="44" eb="45">
      <t>メイ</t>
    </rPh>
    <rPh sb="49" eb="50">
      <t>メイ</t>
    </rPh>
    <rPh sb="51" eb="53">
      <t>ゾウカ</t>
    </rPh>
    <rPh sb="59" eb="61">
      <t>カイゴ</t>
    </rPh>
    <rPh sb="61" eb="63">
      <t>ホケン</t>
    </rPh>
    <rPh sb="63" eb="65">
      <t>タイショウ</t>
    </rPh>
    <rPh sb="69" eb="70">
      <t>メイ</t>
    </rPh>
    <rPh sb="70" eb="72">
      <t>カイヤク</t>
    </rPh>
    <phoneticPr fontId="1"/>
  </si>
  <si>
    <t>　前年に比べ年間延べ利用者数が63名と微増ではありますが、増加基調となりました。それに伴い、前年度に比べ介護給付費収益の増収と指定管理料の削減ができています。</t>
    <rPh sb="1" eb="3">
      <t>ゼンネン</t>
    </rPh>
    <rPh sb="4" eb="5">
      <t>クラ</t>
    </rPh>
    <rPh sb="6" eb="8">
      <t>ネンカン</t>
    </rPh>
    <rPh sb="8" eb="9">
      <t>ノ</t>
    </rPh>
    <rPh sb="10" eb="12">
      <t>リヨウ</t>
    </rPh>
    <rPh sb="12" eb="13">
      <t>シャ</t>
    </rPh>
    <rPh sb="13" eb="14">
      <t>スウ</t>
    </rPh>
    <rPh sb="17" eb="18">
      <t>メイ</t>
    </rPh>
    <rPh sb="19" eb="21">
      <t>ビゾウ</t>
    </rPh>
    <rPh sb="29" eb="31">
      <t>ゾウカ</t>
    </rPh>
    <rPh sb="31" eb="33">
      <t>キチョウ</t>
    </rPh>
    <rPh sb="43" eb="44">
      <t>トモナ</t>
    </rPh>
    <rPh sb="46" eb="49">
      <t>ゼンネンド</t>
    </rPh>
    <rPh sb="50" eb="51">
      <t>クラ</t>
    </rPh>
    <rPh sb="52" eb="54">
      <t>カイゴ</t>
    </rPh>
    <rPh sb="54" eb="57">
      <t>キュウフヒ</t>
    </rPh>
    <rPh sb="57" eb="59">
      <t>シュウエキ</t>
    </rPh>
    <rPh sb="60" eb="62">
      <t>ゾウシュウ</t>
    </rPh>
    <rPh sb="63" eb="65">
      <t>シテイ</t>
    </rPh>
    <rPh sb="65" eb="68">
      <t>カンリリョウ</t>
    </rPh>
    <rPh sb="69" eb="71">
      <t>サクゲン</t>
    </rPh>
    <phoneticPr fontId="1"/>
  </si>
  <si>
    <t>　養護学校や各機関との連携を強化しながら、施設の取り組みを広く周知していくことで、契約者増につなげる事が必要です。</t>
    <phoneticPr fontId="1"/>
  </si>
  <si>
    <t>　一定数の新規利用者との契約は確保できました。</t>
    <phoneticPr fontId="1"/>
  </si>
  <si>
    <t>B</t>
  </si>
  <si>
    <t>　障がい福祉サービス等事業収入において、個別支援計画書未作成のため、過誤請求により減算となりました。</t>
    <phoneticPr fontId="1"/>
  </si>
  <si>
    <t>　物品購入については、より単価の安い商品を探し経費の節減に努めています。</t>
    <rPh sb="1" eb="3">
      <t>ブッピン</t>
    </rPh>
    <rPh sb="3" eb="5">
      <t>コウニュウ</t>
    </rPh>
    <rPh sb="13" eb="15">
      <t>タンカ</t>
    </rPh>
    <rPh sb="16" eb="17">
      <t>ヤス</t>
    </rPh>
    <rPh sb="18" eb="20">
      <t>ショウヒン</t>
    </rPh>
    <rPh sb="21" eb="22">
      <t>サガ</t>
    </rPh>
    <rPh sb="23" eb="25">
      <t>ケイヒ</t>
    </rPh>
    <rPh sb="26" eb="28">
      <t>セツゲン</t>
    </rPh>
    <rPh sb="29" eb="30">
      <t>ツト</t>
    </rPh>
    <phoneticPr fontId="1"/>
  </si>
  <si>
    <t>　不適切な点は特に見当たりませんでした。</t>
    <rPh sb="1" eb="4">
      <t>フテキセツ</t>
    </rPh>
    <rPh sb="5" eb="6">
      <t>テン</t>
    </rPh>
    <rPh sb="7" eb="8">
      <t>トク</t>
    </rPh>
    <rPh sb="9" eb="11">
      <t>ミア</t>
    </rPh>
    <phoneticPr fontId="1"/>
  </si>
  <si>
    <t>　自立支援給付費収入を増加することが、指定管理料の削減に繋がることから、利用者の確保に努める必要があります。</t>
    <rPh sb="1" eb="3">
      <t>ジリツ</t>
    </rPh>
    <rPh sb="3" eb="5">
      <t>シエン</t>
    </rPh>
    <rPh sb="5" eb="7">
      <t>キュウフ</t>
    </rPh>
    <rPh sb="7" eb="8">
      <t>ヒ</t>
    </rPh>
    <rPh sb="8" eb="10">
      <t>シュウニュウ</t>
    </rPh>
    <rPh sb="11" eb="13">
      <t>ゾウカ</t>
    </rPh>
    <rPh sb="19" eb="21">
      <t>シテイ</t>
    </rPh>
    <rPh sb="21" eb="24">
      <t>カンリリョウ</t>
    </rPh>
    <rPh sb="25" eb="27">
      <t>サクゲン</t>
    </rPh>
    <rPh sb="28" eb="29">
      <t>ツナ</t>
    </rPh>
    <rPh sb="36" eb="39">
      <t>リヨウシャ</t>
    </rPh>
    <rPh sb="40" eb="42">
      <t>カクホ</t>
    </rPh>
    <rPh sb="43" eb="44">
      <t>ツト</t>
    </rPh>
    <rPh sb="46" eb="48">
      <t>ヒツヨウ</t>
    </rPh>
    <phoneticPr fontId="1"/>
  </si>
  <si>
    <t>　法令上の人員配置基準は満たしています。</t>
    <rPh sb="1" eb="4">
      <t>ホウレイジョウ</t>
    </rPh>
    <rPh sb="5" eb="7">
      <t>ジンイン</t>
    </rPh>
    <rPh sb="7" eb="9">
      <t>ハイチ</t>
    </rPh>
    <rPh sb="9" eb="11">
      <t>キジュン</t>
    </rPh>
    <rPh sb="12" eb="13">
      <t>ミ</t>
    </rPh>
    <phoneticPr fontId="1"/>
  </si>
  <si>
    <t>　全ての現場職員には、必ずいずれかの研修に参加できるよう、年度当初に研修計画を作成しています。</t>
    <rPh sb="1" eb="2">
      <t>スベ</t>
    </rPh>
    <rPh sb="4" eb="6">
      <t>ゲンバ</t>
    </rPh>
    <rPh sb="6" eb="8">
      <t>ショクイン</t>
    </rPh>
    <rPh sb="11" eb="12">
      <t>カナラ</t>
    </rPh>
    <rPh sb="18" eb="20">
      <t>ケンシュウ</t>
    </rPh>
    <rPh sb="21" eb="23">
      <t>サンカ</t>
    </rPh>
    <rPh sb="29" eb="31">
      <t>ネンド</t>
    </rPh>
    <rPh sb="31" eb="33">
      <t>トウショ</t>
    </rPh>
    <rPh sb="34" eb="36">
      <t>ケンシュウ</t>
    </rPh>
    <rPh sb="36" eb="38">
      <t>ケイカク</t>
    </rPh>
    <rPh sb="39" eb="41">
      <t>サクセイ</t>
    </rPh>
    <phoneticPr fontId="1"/>
  </si>
  <si>
    <t>　エアコンや節水等の効果により水道光熱費については１０％程度軽減しています。更なる意識の徹底に努めます。</t>
    <rPh sb="6" eb="8">
      <t>セッスイ</t>
    </rPh>
    <rPh sb="8" eb="9">
      <t>トウ</t>
    </rPh>
    <rPh sb="10" eb="12">
      <t>コウカ</t>
    </rPh>
    <rPh sb="15" eb="20">
      <t>スイドウコウネツヒ</t>
    </rPh>
    <rPh sb="28" eb="30">
      <t>テイド</t>
    </rPh>
    <rPh sb="30" eb="32">
      <t>ケイゲン</t>
    </rPh>
    <rPh sb="38" eb="39">
      <t>サラ</t>
    </rPh>
    <rPh sb="41" eb="43">
      <t>イシキ</t>
    </rPh>
    <rPh sb="44" eb="46">
      <t>テッテイ</t>
    </rPh>
    <rPh sb="47" eb="48">
      <t>ツト</t>
    </rPh>
    <phoneticPr fontId="1"/>
  </si>
  <si>
    <t>　昨年度の移転により、ワンフロアでのサービスが提供可能となりました。
　入浴機会の増加等より効率的なサービスを提供できるよう、検討しています。</t>
    <rPh sb="1" eb="4">
      <t>サクネンド</t>
    </rPh>
    <rPh sb="5" eb="7">
      <t>イテン</t>
    </rPh>
    <rPh sb="23" eb="25">
      <t>テイキョウ</t>
    </rPh>
    <rPh sb="25" eb="27">
      <t>カノウ</t>
    </rPh>
    <rPh sb="36" eb="38">
      <t>ニュウヨク</t>
    </rPh>
    <rPh sb="38" eb="40">
      <t>キカイ</t>
    </rPh>
    <rPh sb="41" eb="43">
      <t>ゾウカ</t>
    </rPh>
    <rPh sb="43" eb="44">
      <t>ナド</t>
    </rPh>
    <rPh sb="46" eb="49">
      <t>コウリツテキ</t>
    </rPh>
    <rPh sb="55" eb="57">
      <t>テイキョウ</t>
    </rPh>
    <rPh sb="63" eb="65">
      <t>ケントウ</t>
    </rPh>
    <phoneticPr fontId="1"/>
  </si>
  <si>
    <t>　年度当初に研修計画を策定したことにより、全ての現場職員が、研修会に参加できる体制が整いました。</t>
    <rPh sb="1" eb="3">
      <t>ネンド</t>
    </rPh>
    <rPh sb="3" eb="5">
      <t>トウショ</t>
    </rPh>
    <rPh sb="6" eb="8">
      <t>ケンシュウ</t>
    </rPh>
    <rPh sb="8" eb="10">
      <t>ケイカク</t>
    </rPh>
    <rPh sb="11" eb="13">
      <t>サクテイ</t>
    </rPh>
    <rPh sb="21" eb="22">
      <t>スベ</t>
    </rPh>
    <rPh sb="24" eb="26">
      <t>ゲンバ</t>
    </rPh>
    <rPh sb="26" eb="28">
      <t>ショクイン</t>
    </rPh>
    <rPh sb="30" eb="33">
      <t>ケンシュウカイ</t>
    </rPh>
    <rPh sb="34" eb="36">
      <t>サンカ</t>
    </rPh>
    <rPh sb="39" eb="41">
      <t>タイセイ</t>
    </rPh>
    <rPh sb="42" eb="43">
      <t>トトノ</t>
    </rPh>
    <phoneticPr fontId="1"/>
  </si>
  <si>
    <t>　鍵つきロッカーで保管し、退所時は事務所も施錠し管理しています。</t>
    <rPh sb="1" eb="2">
      <t>カギ</t>
    </rPh>
    <rPh sb="13" eb="16">
      <t>タイショジ</t>
    </rPh>
    <rPh sb="17" eb="20">
      <t>ジムショ</t>
    </rPh>
    <rPh sb="21" eb="23">
      <t>セジョウ</t>
    </rPh>
    <rPh sb="24" eb="26">
      <t>カンリ</t>
    </rPh>
    <phoneticPr fontId="1"/>
  </si>
  <si>
    <t>　送迎、入浴、排泄支援において複数で対応することにより、利用者・職員の安全確保に努めています。</t>
    <rPh sb="1" eb="3">
      <t>ソウゲイ</t>
    </rPh>
    <rPh sb="4" eb="6">
      <t>ニュウヨク</t>
    </rPh>
    <rPh sb="7" eb="9">
      <t>ハイセツ</t>
    </rPh>
    <rPh sb="9" eb="11">
      <t>シエン</t>
    </rPh>
    <rPh sb="15" eb="17">
      <t>フクスウ</t>
    </rPh>
    <rPh sb="18" eb="20">
      <t>タイオウ</t>
    </rPh>
    <rPh sb="28" eb="31">
      <t>リヨウシャ</t>
    </rPh>
    <rPh sb="32" eb="34">
      <t>ショクイン</t>
    </rPh>
    <rPh sb="35" eb="37">
      <t>アンゼン</t>
    </rPh>
    <rPh sb="37" eb="39">
      <t>カクホ</t>
    </rPh>
    <rPh sb="40" eb="41">
      <t>ツト</t>
    </rPh>
    <phoneticPr fontId="1"/>
  </si>
  <si>
    <t>　年２回の訓練の実施や地震等の災害を想定した避難訓練を実施しています。</t>
    <rPh sb="1" eb="2">
      <t>ネン</t>
    </rPh>
    <rPh sb="3" eb="4">
      <t>カイ</t>
    </rPh>
    <rPh sb="5" eb="7">
      <t>クンレン</t>
    </rPh>
    <rPh sb="8" eb="10">
      <t>ジッシ</t>
    </rPh>
    <rPh sb="11" eb="13">
      <t>ジシン</t>
    </rPh>
    <rPh sb="13" eb="14">
      <t>トウ</t>
    </rPh>
    <rPh sb="15" eb="17">
      <t>サイガイ</t>
    </rPh>
    <rPh sb="18" eb="20">
      <t>ソウテイ</t>
    </rPh>
    <rPh sb="22" eb="24">
      <t>ヒナン</t>
    </rPh>
    <rPh sb="24" eb="26">
      <t>クンレン</t>
    </rPh>
    <rPh sb="27" eb="29">
      <t>ジッシ</t>
    </rPh>
    <phoneticPr fontId="1"/>
  </si>
  <si>
    <t>　感染症等のマニュアルを作成し職員に周知しています。その他事故発生時のマニュアルや報告書を職員に周知し、必要時に対応できるよう体制を整えています。</t>
    <rPh sb="1" eb="4">
      <t>カンセンショウ</t>
    </rPh>
    <rPh sb="4" eb="5">
      <t>トウ</t>
    </rPh>
    <rPh sb="12" eb="14">
      <t>サクセイ</t>
    </rPh>
    <rPh sb="15" eb="17">
      <t>ショクイン</t>
    </rPh>
    <rPh sb="18" eb="20">
      <t>シュウチ</t>
    </rPh>
    <rPh sb="28" eb="29">
      <t>タ</t>
    </rPh>
    <rPh sb="29" eb="31">
      <t>ジコ</t>
    </rPh>
    <rPh sb="31" eb="34">
      <t>ハッセイジ</t>
    </rPh>
    <rPh sb="41" eb="44">
      <t>ホウコクショ</t>
    </rPh>
    <rPh sb="45" eb="47">
      <t>ショクイン</t>
    </rPh>
    <rPh sb="48" eb="50">
      <t>シュウチ</t>
    </rPh>
    <rPh sb="52" eb="55">
      <t>ヒツヨウジ</t>
    </rPh>
    <rPh sb="56" eb="58">
      <t>タイオウ</t>
    </rPh>
    <rPh sb="63" eb="65">
      <t>タイセイ</t>
    </rPh>
    <rPh sb="66" eb="67">
      <t>トトノ</t>
    </rPh>
    <phoneticPr fontId="1"/>
  </si>
  <si>
    <t>　利用者の方には、15日頃に次月の利用日をお知らせいただき、送迎時間や入浴日を作成しています。</t>
    <rPh sb="1" eb="4">
      <t>リヨウシャ</t>
    </rPh>
    <rPh sb="5" eb="6">
      <t>カタ</t>
    </rPh>
    <rPh sb="11" eb="13">
      <t>ニチゴロ</t>
    </rPh>
    <rPh sb="14" eb="16">
      <t>ジゲツ</t>
    </rPh>
    <rPh sb="17" eb="20">
      <t>リヨウビ</t>
    </rPh>
    <rPh sb="22" eb="23">
      <t>シ</t>
    </rPh>
    <rPh sb="30" eb="32">
      <t>ソウゲイ</t>
    </rPh>
    <rPh sb="32" eb="34">
      <t>ジカン</t>
    </rPh>
    <rPh sb="35" eb="38">
      <t>ニュウヨクビ</t>
    </rPh>
    <rPh sb="39" eb="41">
      <t>サクセイ</t>
    </rPh>
    <phoneticPr fontId="1"/>
  </si>
  <si>
    <t>　障害者総合支援法のもとショートステイなどのサービスの選択の幅が広がり、利用者数の平準化が難しい状況となっています。</t>
    <rPh sb="1" eb="4">
      <t>ショウガイシャ</t>
    </rPh>
    <rPh sb="4" eb="6">
      <t>ソウゴウ</t>
    </rPh>
    <rPh sb="6" eb="8">
      <t>シエン</t>
    </rPh>
    <rPh sb="8" eb="9">
      <t>ホウ</t>
    </rPh>
    <rPh sb="27" eb="29">
      <t>センタク</t>
    </rPh>
    <rPh sb="30" eb="31">
      <t>ハバ</t>
    </rPh>
    <rPh sb="32" eb="33">
      <t>ヒロ</t>
    </rPh>
    <rPh sb="36" eb="39">
      <t>リヨウシャ</t>
    </rPh>
    <rPh sb="39" eb="40">
      <t>スウ</t>
    </rPh>
    <rPh sb="41" eb="44">
      <t>ヘイジュンカ</t>
    </rPh>
    <rPh sb="45" eb="46">
      <t>ムズカ</t>
    </rPh>
    <rPh sb="48" eb="50">
      <t>ジョウキョウ</t>
    </rPh>
    <phoneticPr fontId="1"/>
  </si>
  <si>
    <t>　感染症対策など一部マニュアルの見直しを実施しています。次年度以降も継続して見直し作業を進めます。</t>
    <rPh sb="1" eb="4">
      <t>カンセンショウ</t>
    </rPh>
    <rPh sb="4" eb="6">
      <t>タイサク</t>
    </rPh>
    <rPh sb="8" eb="10">
      <t>イチブ</t>
    </rPh>
    <rPh sb="16" eb="18">
      <t>ミナオ</t>
    </rPh>
    <rPh sb="20" eb="22">
      <t>ジッシ</t>
    </rPh>
    <rPh sb="28" eb="31">
      <t>ジネンド</t>
    </rPh>
    <rPh sb="31" eb="33">
      <t>イコウ</t>
    </rPh>
    <rPh sb="34" eb="36">
      <t>ケイゾク</t>
    </rPh>
    <rPh sb="38" eb="40">
      <t>ミナオ</t>
    </rPh>
    <rPh sb="41" eb="43">
      <t>サギョウ</t>
    </rPh>
    <rPh sb="44" eb="45">
      <t>スス</t>
    </rPh>
    <phoneticPr fontId="1"/>
  </si>
  <si>
    <t>　養護学校や家族会等の団体との交流会、相談機関等との連携に努めました。
　また、作品展に出展し、日々の創作活動の成果と創作意欲向上に勤めました。　　　　　　　　　　　　　　　　　　　　　　　　　　　　　　　　　　　　　　　　　　　　　　　　　　　　　　　　　　　　　</t>
    <rPh sb="1" eb="3">
      <t>ヨウゴ</t>
    </rPh>
    <rPh sb="3" eb="5">
      <t>ガッコウ</t>
    </rPh>
    <rPh sb="6" eb="9">
      <t>カゾクカイ</t>
    </rPh>
    <rPh sb="9" eb="10">
      <t>トウ</t>
    </rPh>
    <rPh sb="11" eb="13">
      <t>ダンタイ</t>
    </rPh>
    <rPh sb="15" eb="17">
      <t>コウリュウ</t>
    </rPh>
    <rPh sb="17" eb="18">
      <t>カイ</t>
    </rPh>
    <rPh sb="19" eb="21">
      <t>ソウダン</t>
    </rPh>
    <rPh sb="21" eb="23">
      <t>キカン</t>
    </rPh>
    <rPh sb="23" eb="24">
      <t>トウ</t>
    </rPh>
    <rPh sb="26" eb="28">
      <t>レンケイ</t>
    </rPh>
    <rPh sb="29" eb="30">
      <t>ツト</t>
    </rPh>
    <rPh sb="40" eb="43">
      <t>サクヒンテン</t>
    </rPh>
    <rPh sb="44" eb="46">
      <t>シュッテン</t>
    </rPh>
    <rPh sb="48" eb="50">
      <t>ヒビ</t>
    </rPh>
    <rPh sb="51" eb="53">
      <t>ソウサク</t>
    </rPh>
    <rPh sb="53" eb="55">
      <t>カツドウ</t>
    </rPh>
    <rPh sb="56" eb="58">
      <t>セイカ</t>
    </rPh>
    <rPh sb="59" eb="61">
      <t>ソウサク</t>
    </rPh>
    <rPh sb="61" eb="63">
      <t>イヨク</t>
    </rPh>
    <rPh sb="63" eb="65">
      <t>コウジョウ</t>
    </rPh>
    <rPh sb="66" eb="67">
      <t>ツト</t>
    </rPh>
    <phoneticPr fontId="1"/>
  </si>
  <si>
    <t>　内部監査を行い、職員の法令遵守の意識を高め、会計担当職員の能力向上を図ることができました。</t>
    <rPh sb="17" eb="19">
      <t>イシキ</t>
    </rPh>
    <phoneticPr fontId="1"/>
  </si>
  <si>
    <t>　全ての職員が研修に参加できましたが、より専門性の高い研修に参加できるよう、内容の精査が必要です。看護職員については、２名配置のところ１名が育児休業中で、１名が欠員となっているため、早急な補充が必要です。（派遣対応中）
　また看護職員は機能訓練指導員の兼務が可能なため、その観点からも配置が必要です。</t>
    <rPh sb="1" eb="2">
      <t>スベ</t>
    </rPh>
    <rPh sb="4" eb="6">
      <t>ショクイン</t>
    </rPh>
    <rPh sb="7" eb="9">
      <t>ケンシュウ</t>
    </rPh>
    <rPh sb="10" eb="12">
      <t>サンカ</t>
    </rPh>
    <rPh sb="21" eb="24">
      <t>センモンセイ</t>
    </rPh>
    <rPh sb="25" eb="26">
      <t>タカ</t>
    </rPh>
    <rPh sb="27" eb="29">
      <t>ケンシュウ</t>
    </rPh>
    <rPh sb="30" eb="32">
      <t>サンカ</t>
    </rPh>
    <rPh sb="38" eb="40">
      <t>ナイヨウ</t>
    </rPh>
    <rPh sb="41" eb="43">
      <t>セイサ</t>
    </rPh>
    <rPh sb="44" eb="46">
      <t>ヒツヨウ</t>
    </rPh>
    <rPh sb="49" eb="52">
      <t>カンゴショク</t>
    </rPh>
    <rPh sb="52" eb="53">
      <t>イン</t>
    </rPh>
    <rPh sb="60" eb="61">
      <t>メイ</t>
    </rPh>
    <rPh sb="61" eb="63">
      <t>ハイチ</t>
    </rPh>
    <rPh sb="68" eb="69">
      <t>メイ</t>
    </rPh>
    <rPh sb="70" eb="72">
      <t>イクジ</t>
    </rPh>
    <rPh sb="72" eb="74">
      <t>キュウギョウ</t>
    </rPh>
    <rPh sb="78" eb="79">
      <t>メイ</t>
    </rPh>
    <rPh sb="80" eb="82">
      <t>ケツイン</t>
    </rPh>
    <rPh sb="91" eb="93">
      <t>ソウキュウ</t>
    </rPh>
    <rPh sb="94" eb="96">
      <t>ホジュウ</t>
    </rPh>
    <rPh sb="97" eb="99">
      <t>ヒツヨウ</t>
    </rPh>
    <rPh sb="113" eb="115">
      <t>カンゴ</t>
    </rPh>
    <rPh sb="115" eb="117">
      <t>ショクイン</t>
    </rPh>
    <rPh sb="118" eb="125">
      <t>キノウクンレンシドウイン</t>
    </rPh>
    <rPh sb="126" eb="128">
      <t>ケンム</t>
    </rPh>
    <rPh sb="129" eb="131">
      <t>カノウ</t>
    </rPh>
    <rPh sb="137" eb="139">
      <t>カンテン</t>
    </rPh>
    <rPh sb="142" eb="144">
      <t>ハイチ</t>
    </rPh>
    <rPh sb="145" eb="147">
      <t>ヒツヨウ</t>
    </rPh>
    <phoneticPr fontId="1"/>
  </si>
  <si>
    <t>　市実地指導で指摘のあった機能訓練を実施するための人員配置については、引き続き検討中です。
　看護職員は、2名体制で予算化されていますが、１名が育児休業中で、1名が欠員となっており、サービスの質向上の観点からも、補充が急務です。（派遣対応中）</t>
    <rPh sb="13" eb="15">
      <t>キノウ</t>
    </rPh>
    <rPh sb="15" eb="17">
      <t>クンレン</t>
    </rPh>
    <rPh sb="18" eb="20">
      <t>ジッシ</t>
    </rPh>
    <rPh sb="25" eb="27">
      <t>ジンイン</t>
    </rPh>
    <rPh sb="27" eb="29">
      <t>ハイチ</t>
    </rPh>
    <rPh sb="35" eb="36">
      <t>ヒ</t>
    </rPh>
    <rPh sb="37" eb="38">
      <t>ツヅ</t>
    </rPh>
    <rPh sb="39" eb="42">
      <t>ケントウチュウ</t>
    </rPh>
    <rPh sb="47" eb="49">
      <t>カンゴ</t>
    </rPh>
    <rPh sb="49" eb="51">
      <t>ショクイン</t>
    </rPh>
    <rPh sb="54" eb="57">
      <t>メイタイセイ</t>
    </rPh>
    <rPh sb="58" eb="61">
      <t>ヨサンカ</t>
    </rPh>
    <rPh sb="70" eb="71">
      <t>メイ</t>
    </rPh>
    <rPh sb="72" eb="74">
      <t>イクジ</t>
    </rPh>
    <rPh sb="74" eb="77">
      <t>キュウギョウチュウ</t>
    </rPh>
    <rPh sb="80" eb="81">
      <t>メイ</t>
    </rPh>
    <rPh sb="82" eb="84">
      <t>ケツイン</t>
    </rPh>
    <rPh sb="96" eb="97">
      <t>シツ</t>
    </rPh>
    <rPh sb="97" eb="99">
      <t>コウジョウ</t>
    </rPh>
    <rPh sb="100" eb="102">
      <t>カンテン</t>
    </rPh>
    <rPh sb="106" eb="108">
      <t>ホジュウ</t>
    </rPh>
    <rPh sb="109" eb="111">
      <t>キュウム</t>
    </rPh>
    <rPh sb="115" eb="117">
      <t>ハケン</t>
    </rPh>
    <rPh sb="117" eb="120">
      <t>タイオウチュウ</t>
    </rPh>
    <phoneticPr fontId="1"/>
  </si>
  <si>
    <t>　
　機能訓練指導員の配置については、看護職員１名の育児休暇が２９年４月で終了することから、兼務にて配置することにより改善する見込みです。</t>
    <rPh sb="24" eb="25">
      <t>メイ</t>
    </rPh>
    <rPh sb="33" eb="34">
      <t>ネン</t>
    </rPh>
    <rPh sb="35" eb="36">
      <t>ガツ</t>
    </rPh>
    <rPh sb="37" eb="39">
      <t>シュウリョウ</t>
    </rPh>
    <rPh sb="46" eb="48">
      <t>ケンム</t>
    </rPh>
    <rPh sb="50" eb="52">
      <t>ハイチ</t>
    </rPh>
    <rPh sb="59" eb="61">
      <t>カイゼン</t>
    </rPh>
    <rPh sb="63" eb="65">
      <t>ミコ</t>
    </rPh>
    <phoneticPr fontId="1"/>
  </si>
  <si>
    <t>　契約者数が増加し、年間延べ利用者数も増加したことから、収入の増加を見ました。
　機能訓練の一環で実施している、創作活動において入選しました。
　法人として、内部監査を実施し、未収金等の確認、小口現金の管理方法等のチェック、兵庫県のチェックリストの確認、市の実地指導の確認を行うとともに、市実地指導で指摘のあった計画未達成減算、食材料費の明示、協力医療機関の指定については、報告のうえ改めています。　　　　　　　　　　　　　　　　　　　　　　　　　　　　　　　</t>
    <rPh sb="10" eb="12">
      <t>ネンカン</t>
    </rPh>
    <rPh sb="28" eb="30">
      <t>シュウニュウ</t>
    </rPh>
    <rPh sb="31" eb="33">
      <t>ゾウカ</t>
    </rPh>
    <rPh sb="34" eb="35">
      <t>ミ</t>
    </rPh>
    <rPh sb="41" eb="43">
      <t>キノウ</t>
    </rPh>
    <rPh sb="43" eb="45">
      <t>クンレン</t>
    </rPh>
    <rPh sb="46" eb="48">
      <t>イッカン</t>
    </rPh>
    <rPh sb="49" eb="51">
      <t>ジッシ</t>
    </rPh>
    <rPh sb="144" eb="145">
      <t>シ</t>
    </rPh>
    <rPh sb="145" eb="147">
      <t>ジッチ</t>
    </rPh>
    <rPh sb="147" eb="149">
      <t>シドウ</t>
    </rPh>
    <rPh sb="150" eb="152">
      <t>シテキ</t>
    </rPh>
    <rPh sb="156" eb="158">
      <t>ケイカク</t>
    </rPh>
    <rPh sb="158" eb="161">
      <t>ミタッセイ</t>
    </rPh>
    <rPh sb="161" eb="163">
      <t>ゲンサン</t>
    </rPh>
    <rPh sb="164" eb="165">
      <t>ショク</t>
    </rPh>
    <rPh sb="165" eb="168">
      <t>ザイリョウヒ</t>
    </rPh>
    <rPh sb="169" eb="171">
      <t>メイジ</t>
    </rPh>
    <rPh sb="172" eb="174">
      <t>キョウリョク</t>
    </rPh>
    <rPh sb="174" eb="176">
      <t>イリョウ</t>
    </rPh>
    <rPh sb="176" eb="178">
      <t>キカン</t>
    </rPh>
    <rPh sb="179" eb="181">
      <t>シテイ</t>
    </rPh>
    <rPh sb="187" eb="189">
      <t>ホウコク</t>
    </rPh>
    <rPh sb="192" eb="193">
      <t>アラタ</t>
    </rPh>
    <phoneticPr fontId="1"/>
  </si>
  <si>
    <t>　市の実地指導において、H25年からの個別支援計画が未作成との指摘があり、計画未作成減算の過誤申立を行いました。
　平成28年4月に社会福祉施設管理業務適正実施プロジェクトチームを設置し、個別支援計画書の作成に伴う確認を紙面で行うなど、チェック体制を整備しました。</t>
    <rPh sb="1" eb="2">
      <t>シ</t>
    </rPh>
    <rPh sb="3" eb="5">
      <t>ジッチ</t>
    </rPh>
    <rPh sb="5" eb="7">
      <t>シドウ</t>
    </rPh>
    <rPh sb="15" eb="16">
      <t>ネン</t>
    </rPh>
    <rPh sb="19" eb="21">
      <t>コベツ</t>
    </rPh>
    <rPh sb="21" eb="23">
      <t>シエン</t>
    </rPh>
    <rPh sb="23" eb="25">
      <t>ケイカク</t>
    </rPh>
    <rPh sb="26" eb="29">
      <t>ミサクセイ</t>
    </rPh>
    <rPh sb="31" eb="33">
      <t>シテキ</t>
    </rPh>
    <rPh sb="37" eb="39">
      <t>ケイカク</t>
    </rPh>
    <rPh sb="39" eb="42">
      <t>ミサクセイ</t>
    </rPh>
    <rPh sb="42" eb="44">
      <t>ゲンサン</t>
    </rPh>
    <rPh sb="45" eb="47">
      <t>カゴ</t>
    </rPh>
    <rPh sb="47" eb="49">
      <t>モウシタテ</t>
    </rPh>
    <rPh sb="50" eb="51">
      <t>オコナ</t>
    </rPh>
    <rPh sb="70" eb="72">
      <t>シセツ</t>
    </rPh>
    <phoneticPr fontId="1"/>
  </si>
  <si>
    <t>D</t>
    <phoneticPr fontId="1"/>
  </si>
  <si>
    <t>●中項目は小項目の点数の平均をもとにＡＢＣＤ評価</t>
    <phoneticPr fontId="1"/>
  </si>
  <si>
    <t>　障がい者団体やボランティア等との交流に努めているほか、送迎経路や入浴方法の見直しにより、入浴介助の利用率向上にも取り組んでいる。</t>
    <rPh sb="1" eb="2">
      <t>ショウ</t>
    </rPh>
    <rPh sb="4" eb="5">
      <t>シャ</t>
    </rPh>
    <rPh sb="5" eb="7">
      <t>ダンタイ</t>
    </rPh>
    <rPh sb="14" eb="15">
      <t>トウ</t>
    </rPh>
    <rPh sb="17" eb="19">
      <t>コウリュウ</t>
    </rPh>
    <rPh sb="20" eb="21">
      <t>ツト</t>
    </rPh>
    <rPh sb="28" eb="30">
      <t>ソウゲイ</t>
    </rPh>
    <rPh sb="30" eb="32">
      <t>ケイロ</t>
    </rPh>
    <rPh sb="33" eb="35">
      <t>ニュウヨク</t>
    </rPh>
    <rPh sb="35" eb="37">
      <t>ホウホウ</t>
    </rPh>
    <rPh sb="38" eb="40">
      <t>ミナオ</t>
    </rPh>
    <rPh sb="45" eb="47">
      <t>ニュウヨク</t>
    </rPh>
    <rPh sb="47" eb="49">
      <t>カイジョ</t>
    </rPh>
    <rPh sb="50" eb="53">
      <t>リヨウリツ</t>
    </rPh>
    <rPh sb="53" eb="55">
      <t>コウジョウ</t>
    </rPh>
    <rPh sb="57" eb="58">
      <t>ト</t>
    </rPh>
    <rPh sb="59" eb="60">
      <t>ク</t>
    </rPh>
    <phoneticPr fontId="1"/>
  </si>
  <si>
    <t>　前年度に引き続き、利用者数の増加が図られている。</t>
    <rPh sb="1" eb="4">
      <t>ゼンネンド</t>
    </rPh>
    <rPh sb="5" eb="6">
      <t>ヒ</t>
    </rPh>
    <rPh sb="7" eb="8">
      <t>ツヅ</t>
    </rPh>
    <rPh sb="10" eb="12">
      <t>リヨウ</t>
    </rPh>
    <rPh sb="12" eb="13">
      <t>シャ</t>
    </rPh>
    <rPh sb="13" eb="14">
      <t>スウ</t>
    </rPh>
    <rPh sb="15" eb="17">
      <t>ゾウカ</t>
    </rPh>
    <rPh sb="18" eb="19">
      <t>ハカ</t>
    </rPh>
    <phoneticPr fontId="1"/>
  </si>
  <si>
    <t>　機能訓練を実施するため、理学療法士等の配置方法を検討する必要がある。</t>
    <rPh sb="1" eb="3">
      <t>キノウ</t>
    </rPh>
    <rPh sb="3" eb="5">
      <t>クンレン</t>
    </rPh>
    <rPh sb="6" eb="8">
      <t>ジッシ</t>
    </rPh>
    <rPh sb="13" eb="15">
      <t>リガク</t>
    </rPh>
    <rPh sb="15" eb="18">
      <t>リョウホウシ</t>
    </rPh>
    <rPh sb="18" eb="19">
      <t>トウ</t>
    </rPh>
    <rPh sb="20" eb="22">
      <t>ハイチ</t>
    </rPh>
    <rPh sb="22" eb="24">
      <t>ホウホウ</t>
    </rPh>
    <rPh sb="25" eb="27">
      <t>ケントウ</t>
    </rPh>
    <rPh sb="29" eb="31">
      <t>ヒツヨウ</t>
    </rPh>
    <phoneticPr fontId="1"/>
  </si>
  <si>
    <t>　利用率の向上に向け、きめ細やかな取り組みを行っている。</t>
    <rPh sb="1" eb="4">
      <t>リヨウリツ</t>
    </rPh>
    <rPh sb="5" eb="7">
      <t>コウジョウ</t>
    </rPh>
    <rPh sb="8" eb="9">
      <t>ム</t>
    </rPh>
    <rPh sb="13" eb="14">
      <t>コマ</t>
    </rPh>
    <rPh sb="17" eb="18">
      <t>ト</t>
    </rPh>
    <rPh sb="19" eb="20">
      <t>ク</t>
    </rPh>
    <rPh sb="22" eb="23">
      <t>オコナ</t>
    </rPh>
    <phoneticPr fontId="1"/>
  </si>
  <si>
    <t>　利用者家族の要望に応じ、具体的な改善が行なわれている。</t>
    <rPh sb="1" eb="4">
      <t>リヨウシャ</t>
    </rPh>
    <rPh sb="4" eb="6">
      <t>カゾク</t>
    </rPh>
    <rPh sb="7" eb="9">
      <t>ヨウボウ</t>
    </rPh>
    <rPh sb="10" eb="11">
      <t>オウ</t>
    </rPh>
    <rPh sb="13" eb="16">
      <t>グタイテキ</t>
    </rPh>
    <rPh sb="17" eb="19">
      <t>カイゼン</t>
    </rPh>
    <rPh sb="20" eb="21">
      <t>オコナ</t>
    </rPh>
    <phoneticPr fontId="1"/>
  </si>
  <si>
    <t>　アンケート調査を実施している。</t>
    <rPh sb="6" eb="8">
      <t>チョウサ</t>
    </rPh>
    <rPh sb="9" eb="11">
      <t>ジッシ</t>
    </rPh>
    <phoneticPr fontId="1"/>
  </si>
  <si>
    <t>　適切な対応が行われている。</t>
    <rPh sb="1" eb="3">
      <t>テキセツ</t>
    </rPh>
    <rPh sb="4" eb="6">
      <t>タイオウ</t>
    </rPh>
    <rPh sb="7" eb="8">
      <t>オコナ</t>
    </rPh>
    <phoneticPr fontId="1"/>
  </si>
  <si>
    <t>　ニーズの高いサービスに対し、提供機会の拡大に向けた具体的な改善が行われている。</t>
    <rPh sb="5" eb="6">
      <t>タカ</t>
    </rPh>
    <rPh sb="12" eb="13">
      <t>タイ</t>
    </rPh>
    <rPh sb="15" eb="17">
      <t>テイキョウ</t>
    </rPh>
    <rPh sb="17" eb="19">
      <t>キカイ</t>
    </rPh>
    <rPh sb="20" eb="22">
      <t>カクダイ</t>
    </rPh>
    <rPh sb="23" eb="24">
      <t>ム</t>
    </rPh>
    <rPh sb="26" eb="29">
      <t>グタイテキ</t>
    </rPh>
    <rPh sb="30" eb="32">
      <t>カイゼン</t>
    </rPh>
    <rPh sb="33" eb="34">
      <t>オコナ</t>
    </rPh>
    <phoneticPr fontId="1"/>
  </si>
  <si>
    <t>　引き続き、積極的な取り組みを期待している。</t>
    <rPh sb="1" eb="2">
      <t>ヒ</t>
    </rPh>
    <rPh sb="3" eb="4">
      <t>ツヅ</t>
    </rPh>
    <rPh sb="6" eb="9">
      <t>セッキョクテキ</t>
    </rPh>
    <rPh sb="10" eb="11">
      <t>ト</t>
    </rPh>
    <rPh sb="12" eb="13">
      <t>ク</t>
    </rPh>
    <rPh sb="15" eb="17">
      <t>キタイ</t>
    </rPh>
    <phoneticPr fontId="1"/>
  </si>
  <si>
    <t>　適切に行われている。</t>
    <rPh sb="1" eb="3">
      <t>テキセツ</t>
    </rPh>
    <rPh sb="4" eb="5">
      <t>オコナ</t>
    </rPh>
    <phoneticPr fontId="1"/>
  </si>
  <si>
    <t>　経費節減に努め、一定の効果を上げている。</t>
    <rPh sb="1" eb="3">
      <t>ケイヒ</t>
    </rPh>
    <rPh sb="3" eb="5">
      <t>セツゲン</t>
    </rPh>
    <rPh sb="6" eb="7">
      <t>ツト</t>
    </rPh>
    <rPh sb="9" eb="11">
      <t>イッテイ</t>
    </rPh>
    <rPh sb="12" eb="14">
      <t>コウカ</t>
    </rPh>
    <rPh sb="15" eb="16">
      <t>ア</t>
    </rPh>
    <phoneticPr fontId="1"/>
  </si>
  <si>
    <t>　　移転に伴い、必要な改修や更新を行っているものの、改修を行わなかった部分については、日常の管理運営の中で修繕の必要な箇所を的確に把握し、計画的な修繕を行う必要がある。
　また、軽易な修繕は、管理運営業務の中で速やかに対応できるよう、所要の措置を講じられたい。</t>
    <rPh sb="2" eb="4">
      <t>イテン</t>
    </rPh>
    <rPh sb="5" eb="6">
      <t>トモナ</t>
    </rPh>
    <rPh sb="8" eb="10">
      <t>ヒツヨウ</t>
    </rPh>
    <rPh sb="11" eb="13">
      <t>カイシュウ</t>
    </rPh>
    <rPh sb="14" eb="16">
      <t>コウシン</t>
    </rPh>
    <rPh sb="17" eb="18">
      <t>オコナ</t>
    </rPh>
    <rPh sb="26" eb="28">
      <t>カイシュウ</t>
    </rPh>
    <rPh sb="29" eb="30">
      <t>オコナ</t>
    </rPh>
    <rPh sb="35" eb="37">
      <t>ブブン</t>
    </rPh>
    <rPh sb="43" eb="44">
      <t>ニチ</t>
    </rPh>
    <rPh sb="76" eb="77">
      <t>オコナ</t>
    </rPh>
    <rPh sb="78" eb="80">
      <t>ヒツヨウ</t>
    </rPh>
    <rPh sb="89" eb="91">
      <t>ケイイ</t>
    </rPh>
    <rPh sb="92" eb="94">
      <t>シュウゼン</t>
    </rPh>
    <rPh sb="96" eb="98">
      <t>カンリ</t>
    </rPh>
    <rPh sb="98" eb="100">
      <t>ウンエイ</t>
    </rPh>
    <rPh sb="100" eb="102">
      <t>ギョウム</t>
    </rPh>
    <rPh sb="103" eb="104">
      <t>ナカ</t>
    </rPh>
    <rPh sb="105" eb="106">
      <t>スミ</t>
    </rPh>
    <rPh sb="109" eb="111">
      <t>タイオウ</t>
    </rPh>
    <rPh sb="117" eb="119">
      <t>ショヨウ</t>
    </rPh>
    <rPh sb="120" eb="122">
      <t>ソチ</t>
    </rPh>
    <rPh sb="123" eb="124">
      <t>コウ</t>
    </rPh>
    <phoneticPr fontId="1"/>
  </si>
  <si>
    <t>　きめ細やかな対応により、利用者数の増加に取り組んでいる。</t>
    <rPh sb="3" eb="4">
      <t>コマ</t>
    </rPh>
    <rPh sb="7" eb="9">
      <t>タイオウ</t>
    </rPh>
    <rPh sb="13" eb="15">
      <t>リヨウ</t>
    </rPh>
    <rPh sb="15" eb="16">
      <t>シャ</t>
    </rPh>
    <rPh sb="16" eb="17">
      <t>スウ</t>
    </rPh>
    <rPh sb="18" eb="20">
      <t>ゾウカ</t>
    </rPh>
    <rPh sb="21" eb="22">
      <t>ト</t>
    </rPh>
    <rPh sb="23" eb="24">
      <t>ク</t>
    </rPh>
    <phoneticPr fontId="1"/>
  </si>
  <si>
    <t>　ニーズの高い機能訓練の実施体制を検討する必要がある。</t>
    <rPh sb="5" eb="6">
      <t>タカ</t>
    </rPh>
    <rPh sb="7" eb="9">
      <t>キノウ</t>
    </rPh>
    <rPh sb="9" eb="11">
      <t>クンレン</t>
    </rPh>
    <rPh sb="12" eb="14">
      <t>ジッシ</t>
    </rPh>
    <rPh sb="14" eb="16">
      <t>タイセイ</t>
    </rPh>
    <rPh sb="17" eb="19">
      <t>ケントウ</t>
    </rPh>
    <rPh sb="21" eb="23">
      <t>ヒツヨウ</t>
    </rPh>
    <phoneticPr fontId="1"/>
  </si>
  <si>
    <t>C</t>
  </si>
  <si>
    <t>　過年度分の計画未作成減算適用に伴う過誤調整により、収支が著しく悪化している。</t>
    <rPh sb="1" eb="4">
      <t>カネンド</t>
    </rPh>
    <rPh sb="4" eb="5">
      <t>ブン</t>
    </rPh>
    <rPh sb="6" eb="8">
      <t>ケイカク</t>
    </rPh>
    <rPh sb="8" eb="11">
      <t>ミサクセイ</t>
    </rPh>
    <rPh sb="11" eb="13">
      <t>ゲンサン</t>
    </rPh>
    <rPh sb="13" eb="15">
      <t>テキヨウ</t>
    </rPh>
    <rPh sb="16" eb="17">
      <t>トモナ</t>
    </rPh>
    <rPh sb="18" eb="20">
      <t>カゴ</t>
    </rPh>
    <rPh sb="20" eb="22">
      <t>チョウセイ</t>
    </rPh>
    <rPh sb="26" eb="28">
      <t>シュウシ</t>
    </rPh>
    <rPh sb="29" eb="30">
      <t>イチジル</t>
    </rPh>
    <rPh sb="32" eb="34">
      <t>アッカ</t>
    </rPh>
    <phoneticPr fontId="1"/>
  </si>
  <si>
    <t>　適切に行われている。</t>
    <rPh sb="1" eb="3">
      <t>テキセツ</t>
    </rPh>
    <rPh sb="4" eb="5">
      <t>オコナ</t>
    </rPh>
    <phoneticPr fontId="1"/>
  </si>
  <si>
    <t>　再び、報酬の返還が生じることのないよう、法令基準を遵守した適切な運営を行われたい。</t>
    <rPh sb="1" eb="2">
      <t>フタタ</t>
    </rPh>
    <rPh sb="4" eb="6">
      <t>ホウシュウ</t>
    </rPh>
    <rPh sb="7" eb="9">
      <t>ヘンカン</t>
    </rPh>
    <rPh sb="10" eb="11">
      <t>ショウ</t>
    </rPh>
    <rPh sb="21" eb="23">
      <t>ホウレイ</t>
    </rPh>
    <rPh sb="23" eb="25">
      <t>キジュン</t>
    </rPh>
    <rPh sb="26" eb="28">
      <t>ジュンシュ</t>
    </rPh>
    <rPh sb="30" eb="32">
      <t>テキセツ</t>
    </rPh>
    <rPh sb="33" eb="35">
      <t>ウンエイ</t>
    </rPh>
    <rPh sb="36" eb="37">
      <t>オコナ</t>
    </rPh>
    <phoneticPr fontId="1"/>
  </si>
  <si>
    <t>　研修への参加機会が確保されている。</t>
    <rPh sb="1" eb="3">
      <t>ケンシュウ</t>
    </rPh>
    <rPh sb="5" eb="7">
      <t>サンカ</t>
    </rPh>
    <rPh sb="7" eb="9">
      <t>キカイ</t>
    </rPh>
    <rPh sb="10" eb="12">
      <t>カクホ</t>
    </rPh>
    <phoneticPr fontId="1"/>
  </si>
  <si>
    <t>　実地指導等を契機として、職員の意識改革が図られ、様々な改善が行われていることを評価する。</t>
    <rPh sb="1" eb="3">
      <t>ジッチ</t>
    </rPh>
    <rPh sb="3" eb="5">
      <t>シドウ</t>
    </rPh>
    <rPh sb="5" eb="6">
      <t>トウ</t>
    </rPh>
    <rPh sb="7" eb="9">
      <t>ケイキ</t>
    </rPh>
    <rPh sb="13" eb="15">
      <t>ショクイン</t>
    </rPh>
    <rPh sb="16" eb="18">
      <t>イシキ</t>
    </rPh>
    <rPh sb="18" eb="20">
      <t>カイカク</t>
    </rPh>
    <rPh sb="21" eb="22">
      <t>ハカ</t>
    </rPh>
    <rPh sb="25" eb="27">
      <t>サマザマ</t>
    </rPh>
    <rPh sb="28" eb="30">
      <t>カイゼン</t>
    </rPh>
    <rPh sb="31" eb="32">
      <t>オコナ</t>
    </rPh>
    <rPh sb="40" eb="42">
      <t>ヒョウカ</t>
    </rPh>
    <phoneticPr fontId="1"/>
  </si>
  <si>
    <t>　平成２８年７月に実施した実地指導において、個別支援計画が作成されていない事例や機能訓練指導員として必要な資格を有する職員が配置されていない状況等が確認された。</t>
    <rPh sb="1" eb="3">
      <t>ヘイセイ</t>
    </rPh>
    <rPh sb="5" eb="6">
      <t>ネン</t>
    </rPh>
    <rPh sb="7" eb="8">
      <t>ガツ</t>
    </rPh>
    <rPh sb="9" eb="11">
      <t>ジッシ</t>
    </rPh>
    <rPh sb="13" eb="15">
      <t>ジッチ</t>
    </rPh>
    <rPh sb="15" eb="17">
      <t>シドウ</t>
    </rPh>
    <rPh sb="22" eb="24">
      <t>コベツ</t>
    </rPh>
    <rPh sb="24" eb="26">
      <t>シエン</t>
    </rPh>
    <rPh sb="26" eb="28">
      <t>ケイカク</t>
    </rPh>
    <rPh sb="29" eb="31">
      <t>サクセイ</t>
    </rPh>
    <rPh sb="37" eb="39">
      <t>ジレイ</t>
    </rPh>
    <rPh sb="40" eb="42">
      <t>キノウ</t>
    </rPh>
    <rPh sb="42" eb="44">
      <t>クンレン</t>
    </rPh>
    <rPh sb="44" eb="47">
      <t>シドウイン</t>
    </rPh>
    <rPh sb="50" eb="52">
      <t>ヒツヨウ</t>
    </rPh>
    <rPh sb="53" eb="55">
      <t>シカク</t>
    </rPh>
    <rPh sb="56" eb="57">
      <t>ユウ</t>
    </rPh>
    <rPh sb="59" eb="61">
      <t>ショクイン</t>
    </rPh>
    <rPh sb="62" eb="64">
      <t>ハイチ</t>
    </rPh>
    <rPh sb="70" eb="72">
      <t>ジョウキョウ</t>
    </rPh>
    <rPh sb="72" eb="73">
      <t>トウ</t>
    </rPh>
    <rPh sb="74" eb="76">
      <t>カクニン</t>
    </rPh>
    <phoneticPr fontId="1"/>
  </si>
  <si>
    <t>　平成２８年７月に実施した実地指導において、利用者負担額の受領に関し、重要事項説明書に金額が明示されていない例が確認された。</t>
    <rPh sb="1" eb="3">
      <t>ヘイセイ</t>
    </rPh>
    <rPh sb="5" eb="6">
      <t>ネン</t>
    </rPh>
    <rPh sb="7" eb="8">
      <t>ガツ</t>
    </rPh>
    <rPh sb="9" eb="11">
      <t>ジッシ</t>
    </rPh>
    <rPh sb="13" eb="15">
      <t>ジッチ</t>
    </rPh>
    <rPh sb="15" eb="17">
      <t>シドウ</t>
    </rPh>
    <rPh sb="22" eb="25">
      <t>リヨウシャ</t>
    </rPh>
    <rPh sb="25" eb="27">
      <t>フタン</t>
    </rPh>
    <rPh sb="27" eb="28">
      <t>ガク</t>
    </rPh>
    <rPh sb="29" eb="31">
      <t>ジュリョウ</t>
    </rPh>
    <rPh sb="32" eb="33">
      <t>カン</t>
    </rPh>
    <rPh sb="35" eb="37">
      <t>ジュウヨウ</t>
    </rPh>
    <rPh sb="37" eb="39">
      <t>ジコウ</t>
    </rPh>
    <rPh sb="39" eb="42">
      <t>セツメイショ</t>
    </rPh>
    <rPh sb="43" eb="45">
      <t>キンガク</t>
    </rPh>
    <rPh sb="46" eb="48">
      <t>メイジ</t>
    </rPh>
    <rPh sb="54" eb="55">
      <t>レイ</t>
    </rPh>
    <rPh sb="56" eb="58">
      <t>カクニン</t>
    </rPh>
    <phoneticPr fontId="1"/>
  </si>
  <si>
    <t>　全職員が法令基準等を正しく理解し、適切な事業運営を行っていくため、事業所内での勉強会や外部研修への参加など、継続的な取り組みが求められる。</t>
    <rPh sb="1" eb="4">
      <t>ゼンショクイン</t>
    </rPh>
    <rPh sb="5" eb="7">
      <t>ホウレイ</t>
    </rPh>
    <rPh sb="7" eb="9">
      <t>キジュン</t>
    </rPh>
    <rPh sb="9" eb="10">
      <t>トウ</t>
    </rPh>
    <rPh sb="11" eb="12">
      <t>タダ</t>
    </rPh>
    <rPh sb="14" eb="16">
      <t>リカイ</t>
    </rPh>
    <rPh sb="18" eb="20">
      <t>テキセツ</t>
    </rPh>
    <rPh sb="21" eb="23">
      <t>ジギョウ</t>
    </rPh>
    <rPh sb="23" eb="25">
      <t>ウンエイ</t>
    </rPh>
    <rPh sb="26" eb="27">
      <t>オコナ</t>
    </rPh>
    <rPh sb="34" eb="37">
      <t>ジギョウショ</t>
    </rPh>
    <rPh sb="37" eb="38">
      <t>ナイ</t>
    </rPh>
    <rPh sb="40" eb="42">
      <t>ベンキョウ</t>
    </rPh>
    <rPh sb="42" eb="43">
      <t>カイ</t>
    </rPh>
    <rPh sb="44" eb="46">
      <t>ガイブ</t>
    </rPh>
    <rPh sb="46" eb="48">
      <t>ケンシュウ</t>
    </rPh>
    <rPh sb="50" eb="52">
      <t>サンカ</t>
    </rPh>
    <rPh sb="55" eb="58">
      <t>ケイゾクテキ</t>
    </rPh>
    <rPh sb="59" eb="60">
      <t>ト</t>
    </rPh>
    <rPh sb="61" eb="62">
      <t>ク</t>
    </rPh>
    <rPh sb="64" eb="65">
      <t>モト</t>
    </rPh>
    <phoneticPr fontId="1"/>
  </si>
  <si>
    <t>　実地指導で指摘した事項は改善されている。また、利用率の向上に向け、不断の見直しが行われていることを評価する。今後も効果的な支援につながるよう、適宜見直しを行われたい。</t>
    <rPh sb="1" eb="3">
      <t>ジッチ</t>
    </rPh>
    <rPh sb="3" eb="5">
      <t>シドウ</t>
    </rPh>
    <rPh sb="6" eb="8">
      <t>シテキ</t>
    </rPh>
    <rPh sb="10" eb="12">
      <t>ジコウ</t>
    </rPh>
    <rPh sb="13" eb="15">
      <t>カイゼン</t>
    </rPh>
    <rPh sb="24" eb="27">
      <t>リヨウリツ</t>
    </rPh>
    <rPh sb="28" eb="30">
      <t>コウジョウ</t>
    </rPh>
    <rPh sb="31" eb="32">
      <t>ム</t>
    </rPh>
    <rPh sb="34" eb="36">
      <t>フダン</t>
    </rPh>
    <rPh sb="37" eb="39">
      <t>ミナオ</t>
    </rPh>
    <rPh sb="41" eb="42">
      <t>オコナ</t>
    </rPh>
    <rPh sb="50" eb="52">
      <t>ヒョウカ</t>
    </rPh>
    <rPh sb="55" eb="57">
      <t>コンゴ</t>
    </rPh>
    <rPh sb="58" eb="61">
      <t>コウカテキ</t>
    </rPh>
    <rPh sb="62" eb="64">
      <t>シエン</t>
    </rPh>
    <rPh sb="72" eb="74">
      <t>テキギ</t>
    </rPh>
    <rPh sb="74" eb="76">
      <t>ミナオ</t>
    </rPh>
    <rPh sb="78" eb="79">
      <t>オコナ</t>
    </rPh>
    <phoneticPr fontId="1"/>
  </si>
  <si>
    <t>　ケアマネジメントに基づく支援が行われていない例があった。</t>
    <rPh sb="10" eb="11">
      <t>モト</t>
    </rPh>
    <rPh sb="13" eb="15">
      <t>シエン</t>
    </rPh>
    <rPh sb="16" eb="17">
      <t>オコナ</t>
    </rPh>
    <rPh sb="23" eb="24">
      <t>レイ</t>
    </rPh>
    <phoneticPr fontId="1"/>
  </si>
  <si>
    <t>　適切なケアマネジメントに基づき、相互の信頼関係に立脚した本人主体の支援に取り組まれることを期待している。</t>
    <rPh sb="1" eb="3">
      <t>テキセツ</t>
    </rPh>
    <rPh sb="13" eb="14">
      <t>モト</t>
    </rPh>
    <rPh sb="17" eb="19">
      <t>ソウゴ</t>
    </rPh>
    <rPh sb="20" eb="22">
      <t>シンライ</t>
    </rPh>
    <rPh sb="22" eb="24">
      <t>カンケイ</t>
    </rPh>
    <rPh sb="25" eb="27">
      <t>リッキャク</t>
    </rPh>
    <rPh sb="29" eb="31">
      <t>ホンニン</t>
    </rPh>
    <rPh sb="31" eb="33">
      <t>シュタイ</t>
    </rPh>
    <rPh sb="34" eb="36">
      <t>シエン</t>
    </rPh>
    <rPh sb="37" eb="38">
      <t>ト</t>
    </rPh>
    <rPh sb="39" eb="40">
      <t>ク</t>
    </rPh>
    <rPh sb="46" eb="48">
      <t>キタイ</t>
    </rPh>
    <phoneticPr fontId="1"/>
  </si>
  <si>
    <t>　経費節減に努め、一定の効果を上げているものの、ケアマネジメントに基づく支援が行われていない例があった。</t>
    <rPh sb="1" eb="3">
      <t>ケイヒ</t>
    </rPh>
    <rPh sb="3" eb="5">
      <t>セツゲン</t>
    </rPh>
    <rPh sb="6" eb="7">
      <t>ツト</t>
    </rPh>
    <rPh sb="9" eb="11">
      <t>イッテイ</t>
    </rPh>
    <rPh sb="12" eb="14">
      <t>コウカ</t>
    </rPh>
    <rPh sb="15" eb="16">
      <t>ア</t>
    </rPh>
    <rPh sb="33" eb="34">
      <t>モト</t>
    </rPh>
    <rPh sb="36" eb="38">
      <t>シエン</t>
    </rPh>
    <rPh sb="39" eb="40">
      <t>オコナ</t>
    </rPh>
    <rPh sb="46" eb="47">
      <t>レイ</t>
    </rPh>
    <phoneticPr fontId="1"/>
  </si>
  <si>
    <t>　機能訓練指導員として必要な資格を有する職員が配置されていない状況が確認された。</t>
    <phoneticPr fontId="1"/>
  </si>
  <si>
    <t>　質の高い支援を提供できるよう、資質の向上に向け、継続的に取り組まれたい。</t>
    <rPh sb="1" eb="2">
      <t>シツ</t>
    </rPh>
    <rPh sb="3" eb="4">
      <t>タカ</t>
    </rPh>
    <rPh sb="5" eb="7">
      <t>シエン</t>
    </rPh>
    <rPh sb="8" eb="10">
      <t>テイキョウ</t>
    </rPh>
    <rPh sb="16" eb="18">
      <t>シシツ</t>
    </rPh>
    <rPh sb="19" eb="21">
      <t>コウジョウ</t>
    </rPh>
    <rPh sb="22" eb="23">
      <t>ム</t>
    </rPh>
    <rPh sb="25" eb="28">
      <t>ケイゾクテキ</t>
    </rPh>
    <rPh sb="29" eb="30">
      <t>ト</t>
    </rPh>
    <rPh sb="31" eb="32">
      <t>ク</t>
    </rPh>
    <phoneticPr fontId="1"/>
  </si>
  <si>
    <t>　全職員が法令基準等を正しく理解し、適切な事業運営を行っていくため、事業所内での勉強会や外部研修への参加など、継続的な取り組みが求められる。
　また、欠員となっている看護職員の確保について、全力で取り組まれたい。</t>
    <rPh sb="75" eb="77">
      <t>ケツイン</t>
    </rPh>
    <rPh sb="83" eb="85">
      <t>カンゴ</t>
    </rPh>
    <rPh sb="85" eb="87">
      <t>ショクイン</t>
    </rPh>
    <rPh sb="88" eb="90">
      <t>カクホ</t>
    </rPh>
    <rPh sb="95" eb="97">
      <t>ゼンリョク</t>
    </rPh>
    <rPh sb="98" eb="99">
      <t>ト</t>
    </rPh>
    <rPh sb="100" eb="101">
      <t>ク</t>
    </rPh>
    <phoneticPr fontId="1"/>
  </si>
  <si>
    <t>　個別支援計画が作成されていない事例や機能訓練指導員として必要な資格を有する職員が配置されていない状況等が確認されたが、実地指導後は、法令に沿った適切な事業運営が行われている。また、法人内にプロジェクトチームを設け、チェック体制の整備にも取り組んでいる。</t>
    <rPh sb="60" eb="62">
      <t>ジッチ</t>
    </rPh>
    <rPh sb="62" eb="64">
      <t>シドウ</t>
    </rPh>
    <rPh sb="64" eb="65">
      <t>ゴ</t>
    </rPh>
    <rPh sb="67" eb="69">
      <t>ホウレイ</t>
    </rPh>
    <rPh sb="70" eb="71">
      <t>ソ</t>
    </rPh>
    <rPh sb="73" eb="75">
      <t>テキセツ</t>
    </rPh>
    <rPh sb="76" eb="78">
      <t>ジギョウ</t>
    </rPh>
    <rPh sb="78" eb="80">
      <t>ウンエイ</t>
    </rPh>
    <rPh sb="81" eb="82">
      <t>オコナ</t>
    </rPh>
    <rPh sb="91" eb="93">
      <t>ホウジン</t>
    </rPh>
    <rPh sb="93" eb="94">
      <t>ナイ</t>
    </rPh>
    <rPh sb="105" eb="106">
      <t>モウ</t>
    </rPh>
    <rPh sb="112" eb="114">
      <t>タイセイ</t>
    </rPh>
    <rPh sb="115" eb="117">
      <t>セイビ</t>
    </rPh>
    <rPh sb="119" eb="120">
      <t>ト</t>
    </rPh>
    <rPh sb="121" eb="122">
      <t>ク</t>
    </rPh>
    <phoneticPr fontId="1"/>
  </si>
  <si>
    <t>　実地指導を契機として、運営基準に反する状況は是正され、ケアマネジメントに基づく支援が行われている。今後とも、ケアマネジメントによる評価と見直しを適切に実施し、提供したサービスの検証と評価を踏まえた利用者本位のサービス提供に努められたい。</t>
    <rPh sb="1" eb="3">
      <t>ジッチ</t>
    </rPh>
    <rPh sb="3" eb="5">
      <t>シドウ</t>
    </rPh>
    <rPh sb="6" eb="8">
      <t>ケイキ</t>
    </rPh>
    <rPh sb="12" eb="14">
      <t>ウンエイ</t>
    </rPh>
    <rPh sb="14" eb="16">
      <t>キジュン</t>
    </rPh>
    <rPh sb="17" eb="18">
      <t>ハン</t>
    </rPh>
    <rPh sb="20" eb="22">
      <t>ジョウキョウ</t>
    </rPh>
    <rPh sb="23" eb="25">
      <t>ゼセイ</t>
    </rPh>
    <rPh sb="37" eb="38">
      <t>モト</t>
    </rPh>
    <rPh sb="40" eb="42">
      <t>シエン</t>
    </rPh>
    <rPh sb="43" eb="44">
      <t>オコナ</t>
    </rPh>
    <rPh sb="50" eb="52">
      <t>コンゴ</t>
    </rPh>
    <rPh sb="73" eb="75">
      <t>テキセツ</t>
    </rPh>
    <rPh sb="76" eb="78">
      <t>ジッシ</t>
    </rPh>
    <rPh sb="80" eb="82">
      <t>テイキョウ</t>
    </rPh>
    <rPh sb="89" eb="91">
      <t>ケンショウ</t>
    </rPh>
    <rPh sb="92" eb="94">
      <t>ヒョウカ</t>
    </rPh>
    <rPh sb="95" eb="96">
      <t>フ</t>
    </rPh>
    <rPh sb="99" eb="102">
      <t>リヨウシャ</t>
    </rPh>
    <rPh sb="102" eb="104">
      <t>ホンイ</t>
    </rPh>
    <rPh sb="109" eb="111">
      <t>テイキョウ</t>
    </rPh>
    <rPh sb="112" eb="113">
      <t>ツト</t>
    </rPh>
    <phoneticPr fontId="1"/>
  </si>
  <si>
    <t>　障がい者団体やボランティア等との交流など、地域と共生を図る取り組みを行っているほか、利用者の要望に応えるべく、送迎経路や入浴方法の見直しなど、きめ細やかな改善の取り組みを継続的に行っている。　</t>
    <rPh sb="22" eb="24">
      <t>チイキ</t>
    </rPh>
    <rPh sb="25" eb="27">
      <t>キョウセイ</t>
    </rPh>
    <rPh sb="28" eb="29">
      <t>ハカ</t>
    </rPh>
    <rPh sb="30" eb="31">
      <t>ト</t>
    </rPh>
    <rPh sb="32" eb="33">
      <t>ク</t>
    </rPh>
    <rPh sb="35" eb="36">
      <t>オコナ</t>
    </rPh>
    <rPh sb="74" eb="75">
      <t>コマ</t>
    </rPh>
    <rPh sb="78" eb="80">
      <t>カイゼン</t>
    </rPh>
    <rPh sb="81" eb="82">
      <t>ト</t>
    </rPh>
    <rPh sb="83" eb="84">
      <t>ク</t>
    </rPh>
    <rPh sb="86" eb="89">
      <t>ケイゾクテキ</t>
    </rPh>
    <rPh sb="90" eb="91">
      <t>オコナ</t>
    </rPh>
    <phoneticPr fontId="1"/>
  </si>
  <si>
    <t>　実地指導において、避難訓練に利用者全員が参加できていない状況が確認されている。</t>
    <rPh sb="1" eb="3">
      <t>ジッチ</t>
    </rPh>
    <rPh sb="3" eb="5">
      <t>シドウ</t>
    </rPh>
    <rPh sb="10" eb="12">
      <t>ヒナン</t>
    </rPh>
    <rPh sb="12" eb="14">
      <t>クンレン</t>
    </rPh>
    <rPh sb="15" eb="18">
      <t>リヨウシャ</t>
    </rPh>
    <rPh sb="18" eb="20">
      <t>ゼンイン</t>
    </rPh>
    <rPh sb="21" eb="23">
      <t>サンカ</t>
    </rPh>
    <rPh sb="29" eb="31">
      <t>ジョウキョウ</t>
    </rPh>
    <rPh sb="32" eb="34">
      <t>カクニン</t>
    </rPh>
    <phoneticPr fontId="1"/>
  </si>
  <si>
    <t>　実地指導後、運営基準に反する状況は是正されているが、事業所の運営にあたっては、管理者による適切なマネジメントはもとより、法人本部による指導・助言や、必要に応じた後方支援が適切に行われることが不可欠だと考えられることから、より一層事業所の現状把握に意を用いられたい。</t>
    <rPh sb="1" eb="3">
      <t>ジッチ</t>
    </rPh>
    <rPh sb="3" eb="5">
      <t>シドウ</t>
    </rPh>
    <rPh sb="5" eb="6">
      <t>ゴ</t>
    </rPh>
    <rPh sb="7" eb="9">
      <t>ウンエイ</t>
    </rPh>
    <rPh sb="9" eb="11">
      <t>キジュン</t>
    </rPh>
    <rPh sb="12" eb="13">
      <t>ハン</t>
    </rPh>
    <rPh sb="15" eb="17">
      <t>ジョウキョウ</t>
    </rPh>
    <rPh sb="18" eb="20">
      <t>ゼセイ</t>
    </rPh>
    <phoneticPr fontId="1"/>
  </si>
  <si>
    <t>　避難訓練を実施する際は、実際の災害発生時に適切に避難誘導できるよう、利用者全員が参加して実施する必要がある。</t>
    <rPh sb="1" eb="3">
      <t>ヒナン</t>
    </rPh>
    <rPh sb="3" eb="5">
      <t>クンレン</t>
    </rPh>
    <rPh sb="6" eb="8">
      <t>ジッシ</t>
    </rPh>
    <rPh sb="10" eb="11">
      <t>サイ</t>
    </rPh>
    <rPh sb="13" eb="15">
      <t>ジッサイ</t>
    </rPh>
    <rPh sb="16" eb="18">
      <t>サイガイ</t>
    </rPh>
    <rPh sb="18" eb="20">
      <t>ハッセイ</t>
    </rPh>
    <rPh sb="20" eb="21">
      <t>ジ</t>
    </rPh>
    <rPh sb="22" eb="24">
      <t>テキセツ</t>
    </rPh>
    <rPh sb="25" eb="27">
      <t>ヒナン</t>
    </rPh>
    <rPh sb="27" eb="29">
      <t>ユウドウ</t>
    </rPh>
    <rPh sb="35" eb="38">
      <t>リヨウシャ</t>
    </rPh>
    <rPh sb="38" eb="40">
      <t>ゼンイン</t>
    </rPh>
    <rPh sb="41" eb="43">
      <t>サンカ</t>
    </rPh>
    <rPh sb="45" eb="47">
      <t>ジッシ</t>
    </rPh>
    <rPh sb="49" eb="51">
      <t>ヒツヨウ</t>
    </rPh>
    <phoneticPr fontId="1"/>
  </si>
  <si>
    <t>　欠員となっている職員の確保に全力で取り組まれたい。また、避難訓練について、重度障がい者の参加が難しいとの説明を受けているものの、災害発生時に適切に避難誘導するための訓練であることを再認識し、災害時を想定した避難誘導方法を再度検討のうえ、利用者全員参加で実施されたい。</t>
    <rPh sb="1" eb="3">
      <t>ケツイン</t>
    </rPh>
    <rPh sb="9" eb="11">
      <t>ショクイン</t>
    </rPh>
    <rPh sb="12" eb="14">
      <t>カクホ</t>
    </rPh>
    <rPh sb="15" eb="17">
      <t>ゼンリョク</t>
    </rPh>
    <rPh sb="18" eb="19">
      <t>ト</t>
    </rPh>
    <rPh sb="20" eb="21">
      <t>ク</t>
    </rPh>
    <rPh sb="38" eb="40">
      <t>ジュウド</t>
    </rPh>
    <rPh sb="40" eb="41">
      <t>ショウ</t>
    </rPh>
    <rPh sb="43" eb="44">
      <t>シャ</t>
    </rPh>
    <rPh sb="45" eb="47">
      <t>サンカ</t>
    </rPh>
    <rPh sb="48" eb="49">
      <t>ムズカ</t>
    </rPh>
    <rPh sb="53" eb="55">
      <t>セツメイ</t>
    </rPh>
    <rPh sb="56" eb="57">
      <t>ウ</t>
    </rPh>
    <rPh sb="83" eb="85">
      <t>クンレン</t>
    </rPh>
    <rPh sb="91" eb="94">
      <t>サイニンシキ</t>
    </rPh>
    <rPh sb="96" eb="98">
      <t>サイガイ</t>
    </rPh>
    <rPh sb="98" eb="99">
      <t>ジ</t>
    </rPh>
    <rPh sb="100" eb="102">
      <t>ソウテイ</t>
    </rPh>
    <rPh sb="104" eb="106">
      <t>ヒナン</t>
    </rPh>
    <rPh sb="106" eb="108">
      <t>ユウドウ</t>
    </rPh>
    <rPh sb="108" eb="110">
      <t>ホウホウ</t>
    </rPh>
    <rPh sb="111" eb="113">
      <t>サイド</t>
    </rPh>
    <rPh sb="113" eb="115">
      <t>ケントウ</t>
    </rPh>
    <phoneticPr fontId="1"/>
  </si>
  <si>
    <t>意見なし</t>
    <rPh sb="0" eb="2">
      <t>イケン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</si>
</sst>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明朝"/>
      <family val="1"/>
      <charset val="128"/>
    </font>
    <font>
      <sz val="11"/>
      <color theme="1"/>
      <name val="ＭＳ Ｐゴシック"/>
      <family val="3"/>
      <charset val="128"/>
    </font>
    <font>
      <b/>
      <sz val="14"/>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sz val="12"/>
      <color theme="1"/>
      <name val="ＭＳ Ｐゴシック"/>
      <family val="2"/>
      <charset val="128"/>
    </font>
    <font>
      <sz val="12"/>
      <color theme="1"/>
      <name val="ＭＳ Ｐゴシック"/>
      <family val="3"/>
      <charset val="128"/>
    </font>
  </fonts>
  <fills count="10">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3999450666829432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79998168889431442"/>
        <bgColor indexed="64"/>
      </patternFill>
    </fill>
  </fills>
  <borders count="10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bottom/>
      <diagonal/>
    </border>
    <border>
      <left/>
      <right style="medium">
        <color indexed="64"/>
      </right>
      <top style="thin">
        <color auto="1"/>
      </top>
      <bottom/>
      <diagonal/>
    </border>
    <border>
      <left/>
      <right style="medium">
        <color indexed="64"/>
      </right>
      <top/>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right style="medium">
        <color indexed="64"/>
      </right>
      <top/>
      <bottom style="thin">
        <color auto="1"/>
      </bottom>
      <diagonal style="thin">
        <color auto="1"/>
      </diagonal>
    </border>
    <border>
      <left style="thin">
        <color auto="1"/>
      </left>
      <right/>
      <top/>
      <bottom style="medium">
        <color indexed="64"/>
      </bottom>
      <diagonal/>
    </border>
    <border>
      <left style="thin">
        <color auto="1"/>
      </left>
      <right style="thin">
        <color auto="1"/>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auto="1"/>
      </left>
      <right style="thin">
        <color auto="1"/>
      </right>
      <top style="medium">
        <color indexed="64"/>
      </top>
      <bottom style="medium">
        <color indexed="64"/>
      </bottom>
      <diagonal/>
    </border>
    <border>
      <left style="medium">
        <color indexed="64"/>
      </left>
      <right/>
      <top style="thin">
        <color auto="1"/>
      </top>
      <bottom style="hair">
        <color indexed="64"/>
      </bottom>
      <diagonal/>
    </border>
    <border>
      <left/>
      <right/>
      <top style="thin">
        <color auto="1"/>
      </top>
      <bottom style="hair">
        <color indexed="64"/>
      </bottom>
      <diagonal/>
    </border>
    <border>
      <left/>
      <right style="medium">
        <color indexed="64"/>
      </right>
      <top style="thin">
        <color auto="1"/>
      </top>
      <bottom style="hair">
        <color indexed="64"/>
      </bottom>
      <diagonal/>
    </border>
    <border>
      <left/>
      <right/>
      <top/>
      <bottom style="hair">
        <color indexed="64"/>
      </bottom>
      <diagonal/>
    </border>
    <border>
      <left style="thin">
        <color auto="1"/>
      </left>
      <right style="thin">
        <color auto="1"/>
      </right>
      <top style="thin">
        <color auto="1"/>
      </top>
      <bottom style="hair">
        <color indexed="64"/>
      </bottom>
      <diagonal/>
    </border>
    <border>
      <left style="thin">
        <color auto="1"/>
      </left>
      <right/>
      <top style="thin">
        <color auto="1"/>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style="medium">
        <color indexed="64"/>
      </left>
      <right/>
      <top style="hair">
        <color indexed="64"/>
      </top>
      <bottom style="thin">
        <color auto="1"/>
      </bottom>
      <diagonal/>
    </border>
    <border>
      <left/>
      <right/>
      <top style="hair">
        <color indexed="64"/>
      </top>
      <bottom style="thin">
        <color auto="1"/>
      </bottom>
      <diagonal/>
    </border>
    <border>
      <left/>
      <right style="medium">
        <color indexed="64"/>
      </right>
      <top style="hair">
        <color indexed="64"/>
      </top>
      <bottom style="thin">
        <color auto="1"/>
      </bottom>
      <diagonal/>
    </border>
    <border>
      <left style="thin">
        <color auto="1"/>
      </left>
      <right style="thin">
        <color auto="1"/>
      </right>
      <top style="hair">
        <color indexed="64"/>
      </top>
      <bottom style="thin">
        <color auto="1"/>
      </bottom>
      <diagonal/>
    </border>
    <border>
      <left/>
      <right/>
      <top style="hair">
        <color auto="1"/>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auto="1"/>
      </left>
      <right style="thin">
        <color auto="1"/>
      </right>
      <top style="double">
        <color indexed="64"/>
      </top>
      <bottom style="medium">
        <color indexed="64"/>
      </bottom>
      <diagonal/>
    </border>
    <border>
      <left style="thin">
        <color auto="1"/>
      </left>
      <right/>
      <top style="double">
        <color indexed="64"/>
      </top>
      <bottom style="medium">
        <color indexed="64"/>
      </bottom>
      <diagonal/>
    </border>
    <border>
      <left style="thin">
        <color auto="1"/>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bottom style="double">
        <color indexed="64"/>
      </bottom>
      <diagonal/>
    </border>
    <border>
      <left style="thin">
        <color auto="1"/>
      </left>
      <right/>
      <top/>
      <bottom style="double">
        <color indexed="64"/>
      </bottom>
      <diagonal/>
    </border>
    <border>
      <left style="thin">
        <color auto="1"/>
      </left>
      <right style="thin">
        <color auto="1"/>
      </right>
      <top style="thin">
        <color auto="1"/>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auto="1"/>
      </left>
      <right style="thin">
        <color auto="1"/>
      </right>
      <top/>
      <bottom style="hair">
        <color indexed="64"/>
      </bottom>
      <diagonal/>
    </border>
    <border>
      <left style="medium">
        <color auto="1"/>
      </left>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style="thin">
        <color indexed="64"/>
      </right>
      <top/>
      <bottom style="thin">
        <color auto="1"/>
      </bottom>
      <diagonal/>
    </border>
    <border>
      <left/>
      <right/>
      <top style="medium">
        <color indexed="64"/>
      </top>
      <bottom style="double">
        <color indexed="64"/>
      </bottom>
      <diagonal/>
    </border>
    <border>
      <left/>
      <right style="thin">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hair">
        <color indexed="64"/>
      </top>
      <bottom/>
      <diagonal/>
    </border>
    <border diagonalDown="1">
      <left/>
      <right style="medium">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left style="thin">
        <color indexed="64"/>
      </left>
      <right/>
      <top style="hair">
        <color indexed="64"/>
      </top>
      <bottom style="hair">
        <color indexed="64"/>
      </bottom>
      <diagonal/>
    </border>
    <border>
      <left style="medium">
        <color indexed="64"/>
      </left>
      <right style="thin">
        <color indexed="64"/>
      </right>
      <top style="thin">
        <color auto="1"/>
      </top>
      <bottom style="hair">
        <color indexed="64"/>
      </bottom>
      <diagonal/>
    </border>
    <border>
      <left style="medium">
        <color indexed="64"/>
      </left>
      <right style="thin">
        <color auto="1"/>
      </right>
      <top style="hair">
        <color indexed="64"/>
      </top>
      <bottom style="hair">
        <color indexed="64"/>
      </bottom>
      <diagonal/>
    </border>
    <border>
      <left/>
      <right style="thin">
        <color auto="1"/>
      </right>
      <top style="hair">
        <color indexed="64"/>
      </top>
      <bottom style="hair">
        <color indexed="64"/>
      </bottom>
      <diagonal/>
    </border>
    <border>
      <left style="medium">
        <color indexed="64"/>
      </left>
      <right style="thin">
        <color indexed="64"/>
      </right>
      <top style="hair">
        <color indexed="64"/>
      </top>
      <bottom style="thin">
        <color auto="1"/>
      </bottom>
      <diagonal/>
    </border>
    <border>
      <left style="thin">
        <color indexed="64"/>
      </left>
      <right style="medium">
        <color indexed="64"/>
      </right>
      <top style="thin">
        <color auto="1"/>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auto="1"/>
      </bottom>
      <diagonal/>
    </border>
    <border diagonalDown="1">
      <left/>
      <right/>
      <top style="medium">
        <color indexed="64"/>
      </top>
      <bottom style="thin">
        <color indexed="64"/>
      </bottom>
      <diagonal style="thin">
        <color indexed="64"/>
      </diagonal>
    </border>
    <border>
      <left/>
      <right style="thin">
        <color auto="1"/>
      </right>
      <top style="thin">
        <color auto="1"/>
      </top>
      <bottom style="hair">
        <color indexed="64"/>
      </bottom>
      <diagonal/>
    </border>
    <border diagonalDown="1">
      <left style="thin">
        <color indexed="64"/>
      </left>
      <right/>
      <top/>
      <bottom style="thin">
        <color indexed="64"/>
      </bottom>
      <diagonal style="thin">
        <color indexed="64"/>
      </diagonal>
    </border>
    <border>
      <left style="thin">
        <color auto="1"/>
      </left>
      <right/>
      <top style="hair">
        <color auto="1"/>
      </top>
      <bottom style="thin">
        <color auto="1"/>
      </bottom>
      <diagonal/>
    </border>
    <border>
      <left style="medium">
        <color indexed="64"/>
      </left>
      <right style="thin">
        <color indexed="64"/>
      </right>
      <top style="medium">
        <color indexed="64"/>
      </top>
      <bottom style="thin">
        <color auto="1"/>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diagonalDown="1">
      <left style="medium">
        <color indexed="64"/>
      </left>
      <right/>
      <top style="medium">
        <color indexed="64"/>
      </top>
      <bottom style="thin">
        <color indexed="64"/>
      </bottom>
      <diagonal style="thin">
        <color indexed="64"/>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diagonalDown="1">
      <left/>
      <right/>
      <top/>
      <bottom style="thin">
        <color indexed="64"/>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left style="medium">
        <color indexed="64"/>
      </left>
      <right style="thin">
        <color indexed="64"/>
      </right>
      <top style="thin">
        <color auto="1"/>
      </top>
      <bottom/>
      <diagonal/>
    </border>
  </borders>
  <cellStyleXfs count="1">
    <xf numFmtId="0" fontId="0" fillId="0" borderId="0">
      <alignment vertical="center"/>
    </xf>
  </cellStyleXfs>
  <cellXfs count="610">
    <xf numFmtId="0" fontId="0" fillId="0" borderId="0" xfId="0">
      <alignment vertical="center"/>
    </xf>
    <xf numFmtId="0" fontId="3" fillId="0" borderId="0" xfId="0" applyFont="1">
      <alignment vertical="center"/>
    </xf>
    <xf numFmtId="0" fontId="3" fillId="0" borderId="0" xfId="0" applyFont="1" applyBorder="1">
      <alignment vertical="center"/>
    </xf>
    <xf numFmtId="0" fontId="2" fillId="0" borderId="0" xfId="0" applyFont="1">
      <alignment vertical="center"/>
    </xf>
    <xf numFmtId="0" fontId="7" fillId="0" borderId="0" xfId="0" applyFont="1">
      <alignment vertical="center"/>
    </xf>
    <xf numFmtId="0" fontId="9" fillId="0" borderId="0" xfId="0" applyFont="1" applyBorder="1">
      <alignment vertical="center"/>
    </xf>
    <xf numFmtId="0" fontId="9" fillId="0" borderId="0" xfId="0" applyFont="1">
      <alignment vertical="center"/>
    </xf>
    <xf numFmtId="0" fontId="10" fillId="0" borderId="0" xfId="0" applyFont="1" applyBorder="1">
      <alignment vertical="center"/>
    </xf>
    <xf numFmtId="0" fontId="11" fillId="0" borderId="10" xfId="0" applyFont="1" applyBorder="1">
      <alignment vertical="center"/>
    </xf>
    <xf numFmtId="0" fontId="11" fillId="0" borderId="15" xfId="0" applyFont="1" applyBorder="1">
      <alignment vertical="center"/>
    </xf>
    <xf numFmtId="0" fontId="11" fillId="0" borderId="1" xfId="0" applyFont="1" applyBorder="1" applyAlignment="1">
      <alignment horizontal="center" vertical="center"/>
    </xf>
    <xf numFmtId="0" fontId="11" fillId="0" borderId="1" xfId="0" applyFont="1" applyBorder="1">
      <alignment vertical="center"/>
    </xf>
    <xf numFmtId="0" fontId="3" fillId="3" borderId="11" xfId="0" quotePrefix="1" applyNumberFormat="1" applyFont="1" applyFill="1" applyBorder="1" applyAlignment="1">
      <alignment horizontal="center" vertical="center"/>
    </xf>
    <xf numFmtId="0" fontId="0" fillId="0" borderId="0" xfId="0" applyFont="1">
      <alignment vertical="center"/>
    </xf>
    <xf numFmtId="0" fontId="2" fillId="3" borderId="11" xfId="0" quotePrefix="1" applyNumberFormat="1" applyFont="1" applyFill="1" applyBorder="1" applyAlignment="1">
      <alignment horizontal="center" vertical="center"/>
    </xf>
    <xf numFmtId="0" fontId="11" fillId="0" borderId="0" xfId="0" applyFont="1">
      <alignment vertical="center"/>
    </xf>
    <xf numFmtId="0" fontId="0" fillId="0" borderId="0" xfId="0" applyFont="1" applyAlignment="1">
      <alignment horizontal="center" vertical="center"/>
    </xf>
    <xf numFmtId="0" fontId="0" fillId="0" borderId="0" xfId="0" applyFont="1" applyBorder="1">
      <alignment vertical="center"/>
    </xf>
    <xf numFmtId="0" fontId="3" fillId="0" borderId="0" xfId="0" applyFont="1" applyAlignment="1">
      <alignment vertical="center" wrapText="1"/>
    </xf>
    <xf numFmtId="0" fontId="3" fillId="0" borderId="13" xfId="0" applyFont="1" applyBorder="1" applyAlignment="1">
      <alignment horizontal="center" vertical="center"/>
    </xf>
    <xf numFmtId="0" fontId="12" fillId="0" borderId="0" xfId="0" applyFont="1">
      <alignment vertical="center"/>
    </xf>
    <xf numFmtId="0" fontId="10" fillId="0" borderId="0" xfId="0" applyFont="1">
      <alignment vertical="center"/>
    </xf>
    <xf numFmtId="0" fontId="0" fillId="9" borderId="0" xfId="0" applyFont="1" applyFill="1" applyBorder="1">
      <alignment vertical="center"/>
    </xf>
    <xf numFmtId="0" fontId="0" fillId="9" borderId="0" xfId="0" applyFont="1" applyFill="1" applyBorder="1" applyAlignment="1">
      <alignment horizontal="right" vertical="center"/>
    </xf>
    <xf numFmtId="0" fontId="0" fillId="0" borderId="0" xfId="0" applyFont="1" applyBorder="1" applyAlignment="1">
      <alignment horizontal="right" vertical="center"/>
    </xf>
    <xf numFmtId="0" fontId="3" fillId="0" borderId="13" xfId="0" applyFont="1" applyBorder="1">
      <alignment vertical="center"/>
    </xf>
    <xf numFmtId="0" fontId="3" fillId="0" borderId="7" xfId="0" applyFont="1" applyBorder="1">
      <alignment vertical="center"/>
    </xf>
    <xf numFmtId="0" fontId="3" fillId="0" borderId="8" xfId="0" applyFont="1" applyBorder="1">
      <alignment vertical="center"/>
    </xf>
    <xf numFmtId="0" fontId="11" fillId="0" borderId="13" xfId="0" applyFont="1" applyBorder="1" applyAlignment="1">
      <alignment horizontal="center" vertical="center"/>
    </xf>
    <xf numFmtId="0" fontId="11" fillId="0" borderId="13" xfId="0" applyFont="1" applyBorder="1">
      <alignment vertical="center"/>
    </xf>
    <xf numFmtId="0" fontId="11" fillId="0" borderId="7" xfId="0" applyFont="1" applyBorder="1">
      <alignment vertical="center"/>
    </xf>
    <xf numFmtId="0" fontId="11" fillId="0" borderId="8" xfId="0" applyFont="1" applyBorder="1">
      <alignment vertical="center"/>
    </xf>
    <xf numFmtId="0" fontId="3" fillId="3" borderId="12" xfId="0" quotePrefix="1" applyNumberFormat="1" applyFont="1" applyFill="1" applyBorder="1" applyAlignment="1">
      <alignment horizontal="center" vertical="center"/>
    </xf>
    <xf numFmtId="0" fontId="0" fillId="9" borderId="39" xfId="0" applyFont="1" applyFill="1" applyBorder="1">
      <alignment vertical="center"/>
    </xf>
    <xf numFmtId="0" fontId="0" fillId="9" borderId="39" xfId="0" applyFont="1" applyFill="1" applyBorder="1" applyAlignment="1">
      <alignment horizontal="right" vertical="center"/>
    </xf>
    <xf numFmtId="0" fontId="0" fillId="9" borderId="43" xfId="0" applyFont="1" applyFill="1" applyBorder="1">
      <alignment vertical="center"/>
    </xf>
    <xf numFmtId="0" fontId="0" fillId="9" borderId="43" xfId="0" applyFont="1" applyFill="1" applyBorder="1" applyAlignment="1">
      <alignment horizontal="right" vertical="center"/>
    </xf>
    <xf numFmtId="0" fontId="3" fillId="9" borderId="40" xfId="0" applyFont="1" applyFill="1" applyBorder="1" applyAlignment="1">
      <alignment horizontal="center" vertical="center"/>
    </xf>
    <xf numFmtId="0" fontId="11" fillId="9" borderId="39" xfId="0" applyFont="1" applyFill="1" applyBorder="1" applyAlignment="1">
      <alignment horizontal="right" vertical="center"/>
    </xf>
    <xf numFmtId="0" fontId="2" fillId="9" borderId="40" xfId="0" applyFont="1" applyFill="1" applyBorder="1" applyAlignment="1">
      <alignment horizontal="center" vertical="center"/>
    </xf>
    <xf numFmtId="0" fontId="2" fillId="9" borderId="45" xfId="0" applyFont="1" applyFill="1" applyBorder="1" applyAlignment="1">
      <alignment horizontal="center" vertical="center"/>
    </xf>
    <xf numFmtId="0" fontId="11" fillId="9" borderId="43" xfId="0" applyFont="1" applyFill="1" applyBorder="1" applyAlignment="1">
      <alignment horizontal="right" vertical="center"/>
    </xf>
    <xf numFmtId="0" fontId="11" fillId="0" borderId="0" xfId="0" applyFont="1" applyBorder="1">
      <alignment vertical="center"/>
    </xf>
    <xf numFmtId="0" fontId="3" fillId="9" borderId="39" xfId="0" applyFont="1" applyFill="1" applyBorder="1">
      <alignment vertical="center"/>
    </xf>
    <xf numFmtId="0" fontId="3" fillId="9" borderId="43" xfId="0" applyFont="1" applyFill="1" applyBorder="1">
      <alignment vertical="center"/>
    </xf>
    <xf numFmtId="0" fontId="3" fillId="9" borderId="50" xfId="0" applyFont="1" applyFill="1" applyBorder="1">
      <alignment vertical="center"/>
    </xf>
    <xf numFmtId="0" fontId="2" fillId="9" borderId="49" xfId="0" applyFont="1" applyFill="1" applyBorder="1" applyAlignment="1">
      <alignment horizontal="center" vertical="center"/>
    </xf>
    <xf numFmtId="0" fontId="3" fillId="0" borderId="39" xfId="0" applyFont="1" applyBorder="1">
      <alignment vertical="center"/>
    </xf>
    <xf numFmtId="0" fontId="2" fillId="0" borderId="40" xfId="0" applyFont="1" applyBorder="1" applyAlignment="1">
      <alignment horizontal="center" vertical="center"/>
    </xf>
    <xf numFmtId="0" fontId="11" fillId="0" borderId="39" xfId="0" applyFont="1" applyBorder="1" applyAlignment="1">
      <alignment horizontal="right" vertical="center"/>
    </xf>
    <xf numFmtId="0" fontId="3" fillId="0" borderId="43" xfId="0" applyFont="1" applyBorder="1">
      <alignment vertical="center"/>
    </xf>
    <xf numFmtId="0" fontId="2" fillId="0" borderId="45" xfId="0" applyFont="1" applyBorder="1" applyAlignment="1">
      <alignment horizontal="center" vertical="center"/>
    </xf>
    <xf numFmtId="0" fontId="11" fillId="0" borderId="43" xfId="0" applyFont="1" applyBorder="1" applyAlignment="1">
      <alignment horizontal="right" vertical="center"/>
    </xf>
    <xf numFmtId="0" fontId="2" fillId="0" borderId="49" xfId="0" applyFont="1" applyBorder="1" applyAlignment="1">
      <alignment horizontal="center" vertical="center"/>
    </xf>
    <xf numFmtId="0" fontId="11" fillId="0" borderId="50" xfId="0" applyFont="1" applyBorder="1" applyAlignment="1">
      <alignment horizontal="right" vertical="center"/>
    </xf>
    <xf numFmtId="0" fontId="3" fillId="8" borderId="13" xfId="0" applyFont="1" applyFill="1" applyBorder="1" applyAlignment="1">
      <alignment horizontal="center" vertical="center" wrapText="1"/>
    </xf>
    <xf numFmtId="0" fontId="3" fillId="0" borderId="25" xfId="0" applyFont="1" applyBorder="1">
      <alignment vertical="center"/>
    </xf>
    <xf numFmtId="0" fontId="2" fillId="0" borderId="39" xfId="0" applyFont="1" applyBorder="1">
      <alignment vertical="center"/>
    </xf>
    <xf numFmtId="0" fontId="0" fillId="0" borderId="39" xfId="0" applyFont="1" applyBorder="1" applyAlignment="1">
      <alignment horizontal="right" vertical="center"/>
    </xf>
    <xf numFmtId="0" fontId="2" fillId="0" borderId="43" xfId="0" applyFont="1" applyBorder="1">
      <alignment vertical="center"/>
    </xf>
    <xf numFmtId="0" fontId="0" fillId="0" borderId="43" xfId="0" applyFont="1" applyBorder="1">
      <alignment vertical="center"/>
    </xf>
    <xf numFmtId="0" fontId="0" fillId="0" borderId="43" xfId="0" applyFont="1" applyBorder="1" applyAlignment="1">
      <alignment horizontal="righ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0" xfId="0" applyFont="1" applyAlignment="1">
      <alignment vertical="center"/>
    </xf>
    <xf numFmtId="0" fontId="11" fillId="3" borderId="16" xfId="0" applyFont="1" applyFill="1" applyBorder="1" applyAlignment="1">
      <alignment vertical="center"/>
    </xf>
    <xf numFmtId="0" fontId="11" fillId="3" borderId="0" xfId="0" applyFont="1" applyFill="1" applyBorder="1" applyAlignment="1">
      <alignment vertical="center"/>
    </xf>
    <xf numFmtId="0" fontId="3" fillId="8" borderId="13" xfId="0" applyFont="1" applyFill="1" applyBorder="1" applyAlignment="1">
      <alignment horizontal="center" vertical="center"/>
    </xf>
    <xf numFmtId="0" fontId="2" fillId="3" borderId="12" xfId="0" quotePrefix="1" applyNumberFormat="1" applyFont="1" applyFill="1" applyBorder="1" applyAlignment="1">
      <alignment horizontal="center" vertical="center"/>
    </xf>
    <xf numFmtId="0" fontId="3" fillId="0" borderId="28" xfId="0" applyFont="1" applyBorder="1">
      <alignment vertical="center"/>
    </xf>
    <xf numFmtId="0" fontId="3" fillId="8" borderId="35" xfId="0" applyFont="1" applyFill="1" applyBorder="1" applyAlignment="1">
      <alignment horizontal="center" vertical="center"/>
    </xf>
    <xf numFmtId="0" fontId="11" fillId="0" borderId="28" xfId="0" applyFont="1" applyBorder="1">
      <alignment vertical="center"/>
    </xf>
    <xf numFmtId="0" fontId="3" fillId="0" borderId="35" xfId="0" applyFont="1" applyBorder="1" applyAlignment="1">
      <alignment horizontal="center" vertical="center"/>
    </xf>
    <xf numFmtId="0" fontId="3" fillId="0" borderId="35" xfId="0" applyFont="1" applyBorder="1">
      <alignment vertical="center"/>
    </xf>
    <xf numFmtId="0" fontId="3" fillId="0" borderId="56" xfId="0" applyFont="1" applyBorder="1">
      <alignment vertical="center"/>
    </xf>
    <xf numFmtId="0" fontId="3" fillId="8" borderId="32" xfId="0" applyFont="1" applyFill="1" applyBorder="1" applyAlignment="1">
      <alignment horizontal="center" vertical="center"/>
    </xf>
    <xf numFmtId="0" fontId="11" fillId="0" borderId="25" xfId="0" applyFont="1" applyBorder="1">
      <alignment vertical="center"/>
    </xf>
    <xf numFmtId="0" fontId="3" fillId="9" borderId="39" xfId="0" applyFont="1" applyFill="1" applyBorder="1" applyAlignment="1">
      <alignment horizontal="right" vertical="center"/>
    </xf>
    <xf numFmtId="0" fontId="3" fillId="9" borderId="50" xfId="0" applyFont="1" applyFill="1" applyBorder="1" applyAlignment="1">
      <alignment horizontal="right" vertical="center"/>
    </xf>
    <xf numFmtId="0" fontId="3" fillId="9" borderId="40" xfId="0" applyFont="1" applyFill="1" applyBorder="1">
      <alignment vertical="center"/>
    </xf>
    <xf numFmtId="0" fontId="3" fillId="9" borderId="41" xfId="0" applyFont="1" applyFill="1" applyBorder="1">
      <alignment vertical="center"/>
    </xf>
    <xf numFmtId="0" fontId="3" fillId="9" borderId="37" xfId="0" applyFont="1" applyFill="1" applyBorder="1">
      <alignment vertical="center"/>
    </xf>
    <xf numFmtId="0" fontId="3" fillId="9" borderId="43" xfId="0" applyFont="1" applyFill="1" applyBorder="1" applyAlignment="1">
      <alignment vertical="center"/>
    </xf>
    <xf numFmtId="0" fontId="3" fillId="9" borderId="43" xfId="0" applyFont="1" applyFill="1" applyBorder="1" applyAlignment="1">
      <alignment horizontal="right" vertical="center"/>
    </xf>
    <xf numFmtId="0" fontId="3" fillId="9" borderId="47" xfId="0" applyFont="1" applyFill="1" applyBorder="1">
      <alignment vertical="center"/>
    </xf>
    <xf numFmtId="0" fontId="11" fillId="3" borderId="0" xfId="0" applyFont="1" applyFill="1" applyBorder="1" applyAlignment="1">
      <alignment vertical="center" wrapText="1"/>
    </xf>
    <xf numFmtId="0" fontId="11" fillId="3" borderId="18" xfId="0" applyFont="1" applyFill="1" applyBorder="1" applyAlignment="1">
      <alignment vertical="center" wrapText="1"/>
    </xf>
    <xf numFmtId="0" fontId="3" fillId="3" borderId="13" xfId="0" quotePrefix="1" applyFont="1" applyFill="1" applyBorder="1" applyAlignment="1">
      <alignment horizontal="center" vertical="center"/>
    </xf>
    <xf numFmtId="0" fontId="11" fillId="0" borderId="0" xfId="0" applyFont="1" applyBorder="1" applyAlignment="1">
      <alignment vertical="center" wrapText="1"/>
    </xf>
    <xf numFmtId="0" fontId="5" fillId="3" borderId="16" xfId="0" applyFont="1" applyFill="1" applyBorder="1" applyAlignment="1">
      <alignment vertical="center"/>
    </xf>
    <xf numFmtId="0" fontId="5" fillId="3" borderId="0" xfId="0" applyFont="1" applyFill="1" applyBorder="1" applyAlignment="1">
      <alignment vertical="center"/>
    </xf>
    <xf numFmtId="0" fontId="7" fillId="5" borderId="0" xfId="0" applyFont="1" applyFill="1" applyBorder="1" applyAlignment="1">
      <alignment vertical="center"/>
    </xf>
    <xf numFmtId="0" fontId="11" fillId="3" borderId="16" xfId="0" applyFont="1" applyFill="1" applyBorder="1" applyAlignment="1">
      <alignment vertical="center" wrapText="1"/>
    </xf>
    <xf numFmtId="0" fontId="11" fillId="0" borderId="0" xfId="0" applyFont="1" applyAlignment="1">
      <alignment horizontal="center" vertical="center"/>
    </xf>
    <xf numFmtId="0" fontId="11" fillId="0" borderId="0" xfId="0" applyFont="1" applyBorder="1" applyAlignment="1">
      <alignment horizontal="center" vertical="center"/>
    </xf>
    <xf numFmtId="0" fontId="3" fillId="0" borderId="52" xfId="0" applyFont="1" applyFill="1" applyBorder="1">
      <alignment vertical="center"/>
    </xf>
    <xf numFmtId="0" fontId="3" fillId="0" borderId="54" xfId="0" applyFont="1" applyFill="1" applyBorder="1" applyAlignment="1">
      <alignment horizontal="center" vertical="center"/>
    </xf>
    <xf numFmtId="0" fontId="3" fillId="0" borderId="54" xfId="0" applyFont="1" applyFill="1" applyBorder="1">
      <alignment vertical="center"/>
    </xf>
    <xf numFmtId="0" fontId="3" fillId="0" borderId="55" xfId="0" applyFont="1" applyFill="1" applyBorder="1">
      <alignment vertical="center"/>
    </xf>
    <xf numFmtId="0" fontId="11" fillId="0" borderId="52" xfId="0" applyFont="1" applyFill="1" applyBorder="1">
      <alignment vertical="center"/>
    </xf>
    <xf numFmtId="0" fontId="11" fillId="0" borderId="54" xfId="0" applyFont="1" applyFill="1" applyBorder="1" applyAlignment="1">
      <alignment horizontal="center" vertical="center"/>
    </xf>
    <xf numFmtId="0" fontId="11" fillId="0" borderId="54" xfId="0" applyFont="1" applyFill="1" applyBorder="1">
      <alignment vertical="center"/>
    </xf>
    <xf numFmtId="0" fontId="11" fillId="0" borderId="55" xfId="0" applyFont="1" applyFill="1" applyBorder="1">
      <alignment vertical="center"/>
    </xf>
    <xf numFmtId="0" fontId="8" fillId="0" borderId="0" xfId="0" applyFont="1" applyBorder="1" applyAlignment="1"/>
    <xf numFmtId="0" fontId="0" fillId="0" borderId="1" xfId="0" applyFont="1" applyBorder="1" applyAlignment="1">
      <alignment horizontal="center" vertical="center"/>
    </xf>
    <xf numFmtId="0" fontId="11" fillId="4" borderId="60" xfId="0" applyFont="1" applyFill="1" applyBorder="1">
      <alignment vertical="center"/>
    </xf>
    <xf numFmtId="0" fontId="0" fillId="0" borderId="0" xfId="0" applyFont="1" applyAlignment="1"/>
    <xf numFmtId="0" fontId="0" fillId="0" borderId="62" xfId="0" applyFont="1" applyBorder="1" applyAlignment="1">
      <alignment horizontal="center" vertical="center"/>
    </xf>
    <xf numFmtId="0" fontId="3" fillId="5" borderId="8" xfId="0" applyFont="1" applyFill="1" applyBorder="1" applyAlignment="1">
      <alignment horizontal="center" vertical="center" wrapText="1"/>
    </xf>
    <xf numFmtId="0" fontId="3" fillId="3" borderId="8" xfId="0" applyFont="1" applyFill="1" applyBorder="1" applyAlignment="1">
      <alignment horizontal="center" vertical="center"/>
    </xf>
    <xf numFmtId="0" fontId="3" fillId="3" borderId="15" xfId="0" applyFont="1" applyFill="1" applyBorder="1" applyAlignment="1">
      <alignment horizontal="center" vertical="center"/>
    </xf>
    <xf numFmtId="0" fontId="3" fillId="5" borderId="24" xfId="0" applyFont="1" applyFill="1" applyBorder="1" applyAlignment="1">
      <alignment horizontal="center" vertical="center"/>
    </xf>
    <xf numFmtId="0" fontId="3" fillId="3" borderId="20" xfId="0" applyFont="1" applyFill="1" applyBorder="1" applyAlignment="1">
      <alignment horizontal="center" vertical="center"/>
    </xf>
    <xf numFmtId="0" fontId="3" fillId="9" borderId="42" xfId="0" applyFont="1" applyFill="1" applyBorder="1" applyAlignment="1">
      <alignment horizontal="center" vertical="center"/>
    </xf>
    <xf numFmtId="0" fontId="3" fillId="9" borderId="46" xfId="0" applyFont="1" applyFill="1" applyBorder="1" applyAlignment="1">
      <alignment horizontal="center" vertical="center"/>
    </xf>
    <xf numFmtId="0" fontId="3" fillId="9" borderId="40" xfId="0" applyFont="1" applyFill="1" applyBorder="1" applyAlignment="1">
      <alignment horizontal="center" vertical="center"/>
    </xf>
    <xf numFmtId="0" fontId="3" fillId="0" borderId="55" xfId="0" applyFont="1" applyFill="1" applyBorder="1" applyAlignment="1">
      <alignment horizontal="center" vertical="center" wrapText="1"/>
    </xf>
    <xf numFmtId="0" fontId="3" fillId="5" borderId="27" xfId="0" applyFont="1" applyFill="1" applyBorder="1" applyAlignment="1">
      <alignment horizontal="center" vertical="center"/>
    </xf>
    <xf numFmtId="0" fontId="3" fillId="9" borderId="36" xfId="0" applyFont="1" applyFill="1" applyBorder="1" applyAlignment="1">
      <alignment horizontal="center" vertical="center"/>
    </xf>
    <xf numFmtId="0" fontId="3" fillId="0" borderId="45" xfId="0" applyFont="1" applyBorder="1" applyAlignment="1">
      <alignment horizontal="center" vertical="center"/>
    </xf>
    <xf numFmtId="0" fontId="3" fillId="0" borderId="49" xfId="0" applyFont="1" applyBorder="1" applyAlignment="1">
      <alignment horizontal="center" vertical="center"/>
    </xf>
    <xf numFmtId="0" fontId="3" fillId="0" borderId="40" xfId="0" applyFont="1" applyBorder="1" applyAlignment="1">
      <alignment horizontal="center" vertical="center"/>
    </xf>
    <xf numFmtId="0" fontId="3" fillId="5" borderId="20" xfId="0" applyFont="1" applyFill="1" applyBorder="1" applyAlignment="1">
      <alignment horizontal="center" vertical="center" wrapText="1"/>
    </xf>
    <xf numFmtId="0" fontId="3" fillId="3" borderId="21" xfId="0" applyFont="1" applyFill="1" applyBorder="1" applyAlignment="1">
      <alignment horizontal="center" vertical="center"/>
    </xf>
    <xf numFmtId="0" fontId="0" fillId="0" borderId="39" xfId="0" applyFont="1" applyBorder="1">
      <alignment vertical="center"/>
    </xf>
    <xf numFmtId="0" fontId="2" fillId="3" borderId="65" xfId="0" quotePrefix="1" applyNumberFormat="1" applyFont="1" applyFill="1" applyBorder="1" applyAlignment="1">
      <alignment horizontal="center" vertical="center"/>
    </xf>
    <xf numFmtId="0" fontId="11" fillId="0" borderId="39" xfId="0" applyFont="1" applyBorder="1">
      <alignment vertical="center"/>
    </xf>
    <xf numFmtId="0" fontId="3" fillId="3" borderId="57" xfId="0" applyFont="1" applyFill="1" applyBorder="1" applyAlignment="1">
      <alignment horizontal="center" vertical="center"/>
    </xf>
    <xf numFmtId="0" fontId="3" fillId="0" borderId="0" xfId="0" applyFont="1" applyFill="1" applyBorder="1" applyAlignment="1">
      <alignment horizontal="center" vertical="center" wrapText="1"/>
    </xf>
    <xf numFmtId="0" fontId="2" fillId="3" borderId="57" xfId="0" applyFont="1" applyFill="1" applyBorder="1" applyAlignment="1">
      <alignment horizontal="center" vertical="center"/>
    </xf>
    <xf numFmtId="0" fontId="3" fillId="0" borderId="11" xfId="0" applyFont="1" applyBorder="1" applyAlignment="1">
      <alignment horizontal="center" vertical="center"/>
    </xf>
    <xf numFmtId="0" fontId="3" fillId="9" borderId="11" xfId="0" applyFont="1" applyFill="1" applyBorder="1" applyAlignment="1">
      <alignment horizontal="center" vertical="center"/>
    </xf>
    <xf numFmtId="0" fontId="12" fillId="0" borderId="0" xfId="0" applyFont="1" applyFill="1">
      <alignment vertical="center"/>
    </xf>
    <xf numFmtId="0" fontId="3" fillId="0" borderId="16" xfId="0" applyFont="1" applyFill="1" applyBorder="1" applyAlignment="1">
      <alignment horizontal="center" vertical="center" wrapText="1"/>
    </xf>
    <xf numFmtId="0" fontId="11" fillId="0" borderId="0" xfId="0" applyFont="1" applyFill="1" applyBorder="1">
      <alignment vertical="center"/>
    </xf>
    <xf numFmtId="0" fontId="11" fillId="0" borderId="12" xfId="0" applyFont="1" applyFill="1" applyBorder="1">
      <alignment vertical="center"/>
    </xf>
    <xf numFmtId="0" fontId="11" fillId="0" borderId="5" xfId="0" applyFont="1" applyFill="1" applyBorder="1" applyAlignment="1">
      <alignment vertical="center"/>
    </xf>
    <xf numFmtId="0" fontId="11"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18" xfId="0" applyFont="1" applyFill="1" applyBorder="1" applyAlignment="1">
      <alignment horizontal="center" vertical="center"/>
    </xf>
    <xf numFmtId="0" fontId="7" fillId="0" borderId="0" xfId="0" applyFont="1" applyFill="1">
      <alignment vertical="center"/>
    </xf>
    <xf numFmtId="0" fontId="11" fillId="0" borderId="40" xfId="0" applyFont="1" applyBorder="1" applyAlignment="1">
      <alignment horizontal="center" vertical="center"/>
    </xf>
    <xf numFmtId="0" fontId="11" fillId="0" borderId="40" xfId="0" applyFont="1" applyBorder="1">
      <alignment vertical="center"/>
    </xf>
    <xf numFmtId="0" fontId="11" fillId="0" borderId="41" xfId="0" applyFont="1" applyBorder="1">
      <alignment vertical="center"/>
    </xf>
    <xf numFmtId="0" fontId="11" fillId="0" borderId="37" xfId="0" applyFont="1" applyBorder="1">
      <alignment vertical="center"/>
    </xf>
    <xf numFmtId="0" fontId="0" fillId="0" borderId="43" xfId="0" applyFont="1" applyFill="1" applyBorder="1" applyAlignment="1">
      <alignment vertical="center"/>
    </xf>
    <xf numFmtId="0" fontId="0" fillId="0" borderId="47" xfId="0" applyFont="1" applyBorder="1">
      <alignment vertical="center"/>
    </xf>
    <xf numFmtId="0" fontId="3" fillId="9" borderId="75" xfId="0" applyFont="1" applyFill="1" applyBorder="1" applyAlignment="1">
      <alignment horizontal="center" vertical="center"/>
    </xf>
    <xf numFmtId="0" fontId="0" fillId="0" borderId="8" xfId="0" applyFont="1" applyBorder="1">
      <alignment vertical="center"/>
    </xf>
    <xf numFmtId="0" fontId="0" fillId="0" borderId="65" xfId="0" applyFont="1" applyBorder="1">
      <alignment vertical="center"/>
    </xf>
    <xf numFmtId="0" fontId="11" fillId="0" borderId="65" xfId="0" applyFont="1" applyBorder="1">
      <alignment vertical="center"/>
    </xf>
    <xf numFmtId="0" fontId="0" fillId="9" borderId="45" xfId="0" applyFont="1" applyFill="1" applyBorder="1">
      <alignment vertical="center"/>
    </xf>
    <xf numFmtId="0" fontId="11" fillId="9" borderId="45" xfId="0" applyFont="1" applyFill="1" applyBorder="1" applyAlignment="1">
      <alignment horizontal="right" vertical="center"/>
    </xf>
    <xf numFmtId="0" fontId="0" fillId="0" borderId="45" xfId="0" applyFont="1" applyBorder="1">
      <alignment vertical="center"/>
    </xf>
    <xf numFmtId="0" fontId="11" fillId="0" borderId="45" xfId="0" applyFont="1" applyBorder="1" applyAlignment="1">
      <alignment horizontal="right" vertical="center"/>
    </xf>
    <xf numFmtId="0" fontId="3" fillId="9" borderId="45" xfId="0" applyFont="1" applyFill="1" applyBorder="1" applyAlignment="1">
      <alignment vertical="center"/>
    </xf>
    <xf numFmtId="0" fontId="0" fillId="9" borderId="45" xfId="0" applyFont="1" applyFill="1" applyBorder="1" applyAlignment="1">
      <alignment horizontal="right" vertical="center"/>
    </xf>
    <xf numFmtId="0" fontId="11" fillId="0" borderId="50" xfId="0" applyFont="1" applyBorder="1">
      <alignment vertical="center"/>
    </xf>
    <xf numFmtId="0" fontId="3" fillId="9" borderId="83" xfId="0" applyFont="1" applyFill="1" applyBorder="1" applyAlignment="1">
      <alignment horizontal="center" vertical="center"/>
    </xf>
    <xf numFmtId="0" fontId="3" fillId="9" borderId="40" xfId="0" applyFont="1" applyFill="1" applyBorder="1" applyAlignment="1">
      <alignment vertical="center"/>
    </xf>
    <xf numFmtId="0" fontId="2" fillId="3" borderId="93" xfId="0" applyFont="1" applyFill="1" applyBorder="1" applyAlignment="1">
      <alignment horizontal="center" vertical="center"/>
    </xf>
    <xf numFmtId="0" fontId="11" fillId="9" borderId="47" xfId="0" applyFont="1" applyFill="1" applyBorder="1" applyAlignment="1">
      <alignment horizontal="right" vertical="center"/>
    </xf>
    <xf numFmtId="0" fontId="3" fillId="0" borderId="47" xfId="0" applyFont="1" applyBorder="1">
      <alignment vertical="center"/>
    </xf>
    <xf numFmtId="0" fontId="11" fillId="0" borderId="47" xfId="0" applyFont="1" applyBorder="1" applyAlignment="1">
      <alignment horizontal="right" vertical="center"/>
    </xf>
    <xf numFmtId="0" fontId="2" fillId="0" borderId="47" xfId="0" applyFont="1" applyBorder="1">
      <alignment vertical="center"/>
    </xf>
    <xf numFmtId="0" fontId="0" fillId="0" borderId="47" xfId="0" applyFont="1" applyBorder="1" applyAlignment="1">
      <alignment horizontal="right" vertical="center"/>
    </xf>
    <xf numFmtId="0" fontId="3" fillId="2" borderId="20" xfId="0" applyFont="1" applyFill="1" applyBorder="1" applyAlignment="1">
      <alignment horizontal="center" vertical="center"/>
    </xf>
    <xf numFmtId="0" fontId="0" fillId="7" borderId="13" xfId="0" applyFont="1" applyFill="1" applyBorder="1">
      <alignment vertical="center"/>
    </xf>
    <xf numFmtId="0" fontId="3" fillId="2" borderId="8" xfId="0" applyFont="1" applyFill="1" applyBorder="1">
      <alignment vertical="center"/>
    </xf>
    <xf numFmtId="0" fontId="3" fillId="2" borderId="13" xfId="0" applyFont="1" applyFill="1" applyBorder="1">
      <alignment vertical="center"/>
    </xf>
    <xf numFmtId="0" fontId="3" fillId="0" borderId="40" xfId="0" applyFont="1" applyBorder="1" applyAlignment="1">
      <alignment horizontal="center" vertical="center"/>
    </xf>
    <xf numFmtId="0" fontId="3" fillId="0" borderId="45" xfId="0" applyFont="1" applyBorder="1" applyAlignment="1">
      <alignment horizontal="center" vertical="center"/>
    </xf>
    <xf numFmtId="0" fontId="3" fillId="0" borderId="49" xfId="0" applyFont="1" applyBorder="1" applyAlignment="1">
      <alignment horizontal="center" vertical="center"/>
    </xf>
    <xf numFmtId="0" fontId="3" fillId="9" borderId="36" xfId="0" applyFont="1" applyFill="1" applyBorder="1" applyAlignment="1">
      <alignment horizontal="center" vertical="center" wrapText="1"/>
    </xf>
    <xf numFmtId="0" fontId="3" fillId="9" borderId="42" xfId="0" applyFont="1" applyFill="1" applyBorder="1" applyAlignment="1">
      <alignment horizontal="center" vertical="center" wrapText="1"/>
    </xf>
    <xf numFmtId="0" fontId="3" fillId="9" borderId="46"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9" borderId="45" xfId="0" applyFont="1" applyFill="1" applyBorder="1" applyAlignment="1">
      <alignment horizontal="center" vertical="center"/>
    </xf>
    <xf numFmtId="0" fontId="3" fillId="9" borderId="36" xfId="0" applyFont="1" applyFill="1" applyBorder="1" applyAlignment="1">
      <alignment horizontal="center" vertical="center" wrapText="1"/>
    </xf>
    <xf numFmtId="0" fontId="3" fillId="9" borderId="42" xfId="0" applyFont="1" applyFill="1" applyBorder="1" applyAlignment="1">
      <alignment horizontal="center" vertical="center" wrapText="1"/>
    </xf>
    <xf numFmtId="0" fontId="8" fillId="5" borderId="0" xfId="0" applyFont="1" applyFill="1" applyBorder="1" applyAlignment="1">
      <alignment vertical="center" wrapText="1"/>
    </xf>
    <xf numFmtId="0" fontId="3" fillId="3" borderId="0" xfId="0" applyFont="1" applyFill="1" applyBorder="1" applyAlignment="1">
      <alignment vertical="center"/>
    </xf>
    <xf numFmtId="0" fontId="3" fillId="0" borderId="39" xfId="0" applyFont="1" applyBorder="1" applyAlignment="1">
      <alignment horizontal="right" vertical="center"/>
    </xf>
    <xf numFmtId="0" fontId="3" fillId="0" borderId="43" xfId="0" applyFont="1" applyBorder="1" applyAlignment="1">
      <alignment horizontal="right" vertical="center"/>
    </xf>
    <xf numFmtId="0" fontId="3" fillId="0" borderId="47" xfId="0" applyFont="1" applyBorder="1" applyAlignment="1">
      <alignment horizontal="right" vertical="center"/>
    </xf>
    <xf numFmtId="0" fontId="8" fillId="0" borderId="0" xfId="0" applyFont="1" applyBorder="1" applyAlignment="1">
      <alignment horizontal="center"/>
    </xf>
    <xf numFmtId="0" fontId="3" fillId="9" borderId="66" xfId="0" applyFont="1" applyFill="1" applyBorder="1" applyAlignment="1">
      <alignment horizontal="center" vertical="center"/>
    </xf>
    <xf numFmtId="0" fontId="9" fillId="0" borderId="0" xfId="0" applyFont="1" applyAlignment="1">
      <alignment horizontal="center" vertical="center"/>
    </xf>
    <xf numFmtId="0" fontId="3" fillId="3" borderId="69" xfId="0" applyFont="1" applyFill="1" applyBorder="1" applyAlignment="1">
      <alignment horizontal="center" vertical="center"/>
    </xf>
    <xf numFmtId="0" fontId="3" fillId="0" borderId="1" xfId="0" applyFont="1" applyBorder="1" applyAlignment="1">
      <alignment horizontal="center" vertical="center" shrinkToFit="1"/>
    </xf>
    <xf numFmtId="0" fontId="3" fillId="0" borderId="62" xfId="0" applyFont="1" applyBorder="1" applyAlignment="1">
      <alignment horizontal="center" vertical="center" shrinkToFit="1"/>
    </xf>
    <xf numFmtId="0" fontId="0" fillId="0" borderId="49" xfId="0" applyFont="1" applyBorder="1">
      <alignment vertical="center"/>
    </xf>
    <xf numFmtId="0" fontId="0" fillId="0" borderId="49" xfId="0" applyFont="1" applyBorder="1" applyAlignment="1">
      <alignment horizontal="right"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4" xfId="0" applyFont="1" applyFill="1" applyBorder="1" applyAlignment="1">
      <alignment horizontal="center" vertical="center" wrapText="1"/>
    </xf>
    <xf numFmtId="0" fontId="3" fillId="0" borderId="51" xfId="0" applyFont="1" applyFill="1" applyBorder="1" applyAlignment="1">
      <alignment horizontal="center" vertical="center" shrinkToFit="1"/>
    </xf>
    <xf numFmtId="0" fontId="3" fillId="0" borderId="52" xfId="0" applyFont="1" applyFill="1" applyBorder="1" applyAlignment="1">
      <alignment vertical="center" wrapText="1"/>
    </xf>
    <xf numFmtId="0" fontId="3" fillId="0" borderId="24" xfId="0" applyFont="1" applyFill="1" applyBorder="1" applyAlignment="1">
      <alignment horizontal="center" vertical="center" shrinkToFit="1"/>
    </xf>
    <xf numFmtId="0" fontId="3" fillId="0" borderId="25" xfId="0" applyFont="1" applyFill="1" applyBorder="1" applyAlignment="1">
      <alignment vertical="center" wrapText="1"/>
    </xf>
    <xf numFmtId="0" fontId="3" fillId="0" borderId="40" xfId="0" applyFont="1" applyBorder="1" applyAlignment="1">
      <alignment horizontal="center" vertical="center"/>
    </xf>
    <xf numFmtId="0" fontId="3" fillId="0" borderId="45" xfId="0" applyFont="1" applyBorder="1" applyAlignment="1">
      <alignment horizontal="center" vertical="center"/>
    </xf>
    <xf numFmtId="0" fontId="3" fillId="9" borderId="85" xfId="0" applyFont="1" applyFill="1" applyBorder="1" applyAlignment="1">
      <alignment horizontal="center" vertical="center" wrapText="1"/>
    </xf>
    <xf numFmtId="0" fontId="2" fillId="9" borderId="82" xfId="0" applyFont="1" applyFill="1" applyBorder="1" applyAlignment="1">
      <alignment horizontal="center" vertical="center"/>
    </xf>
    <xf numFmtId="0" fontId="3" fillId="9" borderId="68" xfId="0" applyFont="1" applyFill="1" applyBorder="1" applyAlignment="1">
      <alignment horizontal="center" vertical="center"/>
    </xf>
    <xf numFmtId="0" fontId="3" fillId="9" borderId="104" xfId="0" applyFont="1" applyFill="1" applyBorder="1" applyAlignment="1">
      <alignment horizontal="center" vertical="center" wrapText="1"/>
    </xf>
    <xf numFmtId="0" fontId="0" fillId="9" borderId="50" xfId="0" applyFont="1" applyFill="1" applyBorder="1">
      <alignment vertical="center"/>
    </xf>
    <xf numFmtId="0" fontId="3" fillId="9" borderId="50" xfId="0" applyFont="1" applyFill="1" applyBorder="1" applyAlignment="1">
      <alignment horizontal="center" vertical="center"/>
    </xf>
    <xf numFmtId="0" fontId="0" fillId="0" borderId="50" xfId="0" applyFont="1" applyBorder="1">
      <alignment vertical="center"/>
    </xf>
    <xf numFmtId="0" fontId="3" fillId="0" borderId="50" xfId="0" applyFont="1" applyBorder="1" applyAlignment="1">
      <alignment horizontal="center" vertical="center"/>
    </xf>
    <xf numFmtId="0" fontId="3" fillId="9" borderId="83" xfId="0" applyFont="1" applyFill="1" applyBorder="1" applyAlignment="1">
      <alignment horizontal="center" vertical="center" wrapText="1"/>
    </xf>
    <xf numFmtId="0" fontId="3" fillId="9" borderId="85" xfId="0" applyFont="1" applyFill="1" applyBorder="1" applyAlignment="1">
      <alignment horizontal="center" vertical="center" wrapText="1"/>
    </xf>
    <xf numFmtId="0" fontId="3" fillId="9" borderId="82" xfId="0" applyFont="1" applyFill="1" applyBorder="1" applyAlignment="1">
      <alignment horizontal="center" vertical="center" wrapText="1"/>
    </xf>
    <xf numFmtId="0" fontId="3" fillId="0" borderId="40" xfId="0" applyFont="1" applyBorder="1" applyAlignment="1">
      <alignment horizontal="center" vertical="center"/>
    </xf>
    <xf numFmtId="0" fontId="3" fillId="0" borderId="45" xfId="0" applyFont="1" applyBorder="1" applyAlignment="1">
      <alignment horizontal="center" vertical="center"/>
    </xf>
    <xf numFmtId="0" fontId="3" fillId="0" borderId="49" xfId="0" applyFont="1" applyBorder="1" applyAlignment="1">
      <alignment horizontal="center" vertical="center"/>
    </xf>
    <xf numFmtId="0" fontId="0" fillId="9" borderId="82" xfId="0" applyFont="1" applyFill="1" applyBorder="1" applyAlignment="1">
      <alignment horizontal="center" vertical="center"/>
    </xf>
    <xf numFmtId="0" fontId="11" fillId="9" borderId="83" xfId="0" applyFont="1" applyFill="1" applyBorder="1" applyAlignment="1">
      <alignment horizontal="center" vertical="center"/>
    </xf>
    <xf numFmtId="0" fontId="11" fillId="9" borderId="85" xfId="0" applyFont="1" applyFill="1" applyBorder="1" applyAlignment="1">
      <alignment horizontal="center" vertical="center"/>
    </xf>
    <xf numFmtId="0" fontId="0" fillId="0" borderId="10" xfId="0" applyFont="1" applyBorder="1" applyAlignment="1">
      <alignment vertical="center" wrapText="1"/>
    </xf>
    <xf numFmtId="0" fontId="11" fillId="0" borderId="15" xfId="0" applyFont="1" applyBorder="1" applyAlignment="1">
      <alignment vertical="center" wrapText="1"/>
    </xf>
    <xf numFmtId="0" fontId="11" fillId="0" borderId="14" xfId="0" applyFont="1" applyBorder="1" applyAlignment="1">
      <alignment vertical="center" wrapText="1"/>
    </xf>
    <xf numFmtId="0" fontId="0" fillId="0" borderId="2" xfId="0" applyFont="1" applyBorder="1" applyAlignment="1">
      <alignment horizontal="center"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2"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6" fillId="0" borderId="0" xfId="0" applyFont="1" applyAlignment="1">
      <alignment vertical="center"/>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4" xfId="0" applyFont="1" applyBorder="1" applyAlignment="1">
      <alignment horizontal="center" vertical="center" shrinkToFit="1"/>
    </xf>
    <xf numFmtId="0" fontId="11" fillId="0" borderId="10" xfId="0" applyFont="1" applyBorder="1" applyAlignment="1">
      <alignment horizontal="center" vertical="center"/>
    </xf>
    <xf numFmtId="0" fontId="0" fillId="0" borderId="14" xfId="0" applyFont="1" applyBorder="1" applyAlignment="1">
      <alignment horizontal="center" vertical="center"/>
    </xf>
    <xf numFmtId="0" fontId="0" fillId="0" borderId="10" xfId="0" applyFont="1" applyBorder="1" applyAlignment="1">
      <alignment horizontal="left" vertical="center"/>
    </xf>
    <xf numFmtId="0" fontId="0" fillId="0" borderId="15" xfId="0" applyFont="1" applyBorder="1" applyAlignment="1">
      <alignment horizontal="left" vertical="center"/>
    </xf>
    <xf numFmtId="0" fontId="0" fillId="0" borderId="14" xfId="0" applyFont="1" applyBorder="1" applyAlignment="1">
      <alignment horizontal="left" vertical="center"/>
    </xf>
    <xf numFmtId="0" fontId="0" fillId="0" borderId="5" xfId="0" applyFont="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center" vertical="center"/>
    </xf>
    <xf numFmtId="0" fontId="0" fillId="0" borderId="15"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horizontal="center" vertical="center"/>
    </xf>
    <xf numFmtId="0" fontId="11"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11" fillId="0" borderId="1" xfId="0" applyFont="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1" xfId="0" applyBorder="1" applyAlignment="1">
      <alignment vertical="center"/>
    </xf>
    <xf numFmtId="0" fontId="8" fillId="0" borderId="8" xfId="0" applyFont="1" applyBorder="1" applyAlignment="1"/>
    <xf numFmtId="0" fontId="0" fillId="0" borderId="10" xfId="0" applyFont="1" applyBorder="1" applyAlignment="1">
      <alignment vertical="center"/>
    </xf>
    <xf numFmtId="0" fontId="3" fillId="0" borderId="21"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63"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64" xfId="0" applyFont="1" applyFill="1" applyBorder="1" applyAlignment="1">
      <alignment horizontal="left" vertical="center" wrapText="1"/>
    </xf>
    <xf numFmtId="0" fontId="11" fillId="0" borderId="63" xfId="0" applyFont="1" applyFill="1" applyBorder="1" applyAlignment="1">
      <alignment horizontal="left" vertical="center" wrapText="1"/>
    </xf>
    <xf numFmtId="0" fontId="11" fillId="0" borderId="39" xfId="0" applyFont="1" applyFill="1" applyBorder="1" applyAlignment="1">
      <alignment horizontal="left" vertical="center" wrapText="1"/>
    </xf>
    <xf numFmtId="0" fontId="11" fillId="0" borderId="64" xfId="0" applyFont="1" applyFill="1" applyBorder="1" applyAlignment="1">
      <alignment horizontal="lef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11" fillId="0" borderId="98" xfId="0" applyFont="1" applyBorder="1" applyAlignment="1">
      <alignment vertical="center" wrapText="1"/>
    </xf>
    <xf numFmtId="0" fontId="11" fillId="0" borderId="99" xfId="0" applyFont="1" applyBorder="1" applyAlignment="1">
      <alignment vertical="center" wrapText="1"/>
    </xf>
    <xf numFmtId="0" fontId="11" fillId="0" borderId="100" xfId="0" applyFont="1" applyBorder="1" applyAlignment="1">
      <alignment vertical="center" wrapText="1"/>
    </xf>
    <xf numFmtId="0" fontId="11" fillId="0" borderId="41" xfId="0" applyFont="1" applyBorder="1" applyAlignment="1">
      <alignment horizontal="left" vertical="center" wrapText="1"/>
    </xf>
    <xf numFmtId="0" fontId="11" fillId="0" borderId="38" xfId="0" applyFont="1" applyBorder="1" applyAlignment="1">
      <alignment horizontal="left" vertical="center" wrapText="1"/>
    </xf>
    <xf numFmtId="0" fontId="11" fillId="0" borderId="92" xfId="0" applyFont="1" applyBorder="1" applyAlignment="1">
      <alignment vertical="center" wrapText="1"/>
    </xf>
    <xf numFmtId="0" fontId="11" fillId="0" borderId="48" xfId="0" applyFont="1" applyBorder="1" applyAlignment="1">
      <alignment vertical="center" wrapText="1"/>
    </xf>
    <xf numFmtId="0" fontId="11" fillId="0" borderId="81" xfId="0" applyFont="1" applyBorder="1" applyAlignment="1">
      <alignment vertical="center" wrapText="1"/>
    </xf>
    <xf numFmtId="0" fontId="11" fillId="0" borderId="44" xfId="0" applyFont="1" applyBorder="1" applyAlignment="1">
      <alignment vertical="center" wrapText="1"/>
    </xf>
    <xf numFmtId="0" fontId="11" fillId="0" borderId="21" xfId="0" applyFont="1" applyBorder="1" applyAlignment="1">
      <alignment horizontal="left" vertical="center" wrapText="1"/>
    </xf>
    <xf numFmtId="0" fontId="11" fillId="0" borderId="15" xfId="0" applyFont="1" applyBorder="1" applyAlignment="1">
      <alignment horizontal="left" vertical="center" wrapText="1"/>
    </xf>
    <xf numFmtId="0" fontId="11" fillId="0" borderId="22" xfId="0" applyFont="1" applyBorder="1" applyAlignment="1">
      <alignment horizontal="left" vertical="center" wrapText="1"/>
    </xf>
    <xf numFmtId="0" fontId="11" fillId="0" borderId="91" xfId="0" applyFont="1" applyBorder="1" applyAlignment="1">
      <alignment horizontal="center" vertical="center"/>
    </xf>
    <xf numFmtId="0" fontId="11" fillId="0" borderId="30" xfId="0" applyFont="1" applyBorder="1" applyAlignment="1">
      <alignment horizontal="center" vertical="center"/>
    </xf>
    <xf numFmtId="0" fontId="3" fillId="9" borderId="46" xfId="0" applyFont="1" applyFill="1" applyBorder="1" applyAlignment="1">
      <alignment vertical="center" wrapText="1" shrinkToFit="1"/>
    </xf>
    <xf numFmtId="0" fontId="3" fillId="9" borderId="47" xfId="0" applyFont="1" applyFill="1" applyBorder="1" applyAlignment="1">
      <alignment vertical="center" wrapText="1" shrinkToFit="1"/>
    </xf>
    <xf numFmtId="0" fontId="3" fillId="9" borderId="48" xfId="0" applyFont="1" applyFill="1" applyBorder="1" applyAlignment="1">
      <alignment vertical="center" wrapText="1" shrinkToFit="1"/>
    </xf>
    <xf numFmtId="0" fontId="6" fillId="0" borderId="21" xfId="0" applyFont="1" applyBorder="1" applyAlignment="1">
      <alignment horizontal="center" vertical="center"/>
    </xf>
    <xf numFmtId="0" fontId="6" fillId="0" borderId="15" xfId="0" applyFont="1" applyBorder="1" applyAlignment="1">
      <alignment horizontal="center" vertical="center"/>
    </xf>
    <xf numFmtId="0" fontId="6" fillId="0" borderId="22"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0" fillId="0" borderId="21" xfId="0" applyFont="1" applyBorder="1" applyAlignment="1">
      <alignment vertical="center" wrapText="1"/>
    </xf>
    <xf numFmtId="0" fontId="11" fillId="0" borderId="22" xfId="0" applyFont="1" applyBorder="1" applyAlignment="1">
      <alignment vertical="center" wrapText="1"/>
    </xf>
    <xf numFmtId="0" fontId="11" fillId="0" borderId="41" xfId="0" applyFont="1" applyBorder="1" applyAlignment="1">
      <alignment vertical="center" wrapText="1"/>
    </xf>
    <xf numFmtId="0" fontId="11" fillId="0" borderId="38" xfId="0" applyFont="1" applyBorder="1" applyAlignment="1">
      <alignment vertical="center" wrapText="1"/>
    </xf>
    <xf numFmtId="0" fontId="11" fillId="6" borderId="92" xfId="0" applyFont="1" applyFill="1" applyBorder="1" applyAlignment="1">
      <alignment vertical="center" wrapText="1"/>
    </xf>
    <xf numFmtId="0" fontId="11" fillId="6" borderId="48" xfId="0" applyFont="1" applyFill="1" applyBorder="1" applyAlignment="1">
      <alignment vertical="center" wrapText="1"/>
    </xf>
    <xf numFmtId="0" fontId="11" fillId="0" borderId="98" xfId="0" applyFont="1" applyBorder="1" applyAlignment="1">
      <alignment horizontal="left" vertical="center" wrapText="1"/>
    </xf>
    <xf numFmtId="0" fontId="11" fillId="0" borderId="99" xfId="0" applyFont="1" applyBorder="1" applyAlignment="1">
      <alignment horizontal="left" vertical="center" wrapText="1"/>
    </xf>
    <xf numFmtId="0" fontId="11" fillId="0" borderId="100" xfId="0" applyFont="1" applyBorder="1" applyAlignment="1">
      <alignment horizontal="left" vertical="center" wrapText="1"/>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9" borderId="36" xfId="0" applyFont="1" applyFill="1" applyBorder="1" applyAlignment="1">
      <alignment vertical="center" wrapText="1" shrinkToFit="1"/>
    </xf>
    <xf numFmtId="0" fontId="3" fillId="9" borderId="37" xfId="0" applyFont="1" applyFill="1" applyBorder="1" applyAlignment="1">
      <alignment vertical="center" wrapText="1" shrinkToFit="1"/>
    </xf>
    <xf numFmtId="0" fontId="3" fillId="9" borderId="38" xfId="0" applyFont="1" applyFill="1" applyBorder="1" applyAlignment="1">
      <alignment vertical="center" wrapText="1" shrinkToFit="1"/>
    </xf>
    <xf numFmtId="0" fontId="0" fillId="0" borderId="37" xfId="0" applyFont="1" applyBorder="1" applyAlignment="1">
      <alignment vertical="center" wrapText="1"/>
    </xf>
    <xf numFmtId="0" fontId="0" fillId="0" borderId="38" xfId="0" applyFont="1" applyBorder="1" applyAlignment="1">
      <alignment vertical="center" wrapText="1"/>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9" borderId="23" xfId="0" applyFont="1" applyFill="1" applyBorder="1" applyAlignment="1">
      <alignment vertical="center" wrapText="1"/>
    </xf>
    <xf numFmtId="0" fontId="3" fillId="9" borderId="3" xfId="0" applyFont="1" applyFill="1" applyBorder="1" applyAlignment="1">
      <alignment vertical="center" wrapText="1"/>
    </xf>
    <xf numFmtId="0" fontId="3" fillId="9" borderId="17" xfId="0" applyFont="1" applyFill="1" applyBorder="1" applyAlignment="1">
      <alignment vertical="center" wrapText="1"/>
    </xf>
    <xf numFmtId="0" fontId="3" fillId="9" borderId="66" xfId="0" applyFont="1" applyFill="1" applyBorder="1" applyAlignment="1">
      <alignment vertical="center" wrapText="1"/>
    </xf>
    <xf numFmtId="0" fontId="3" fillId="9" borderId="50" xfId="0" applyFont="1" applyFill="1" applyBorder="1" applyAlignment="1">
      <alignment vertical="center" wrapText="1"/>
    </xf>
    <xf numFmtId="0" fontId="3" fillId="9" borderId="67" xfId="0" applyFont="1" applyFill="1" applyBorder="1" applyAlignment="1">
      <alignment vertical="center" wrapText="1"/>
    </xf>
    <xf numFmtId="0" fontId="11" fillId="0" borderId="101" xfId="0" applyFont="1" applyBorder="1" applyAlignment="1">
      <alignment horizontal="center" vertical="center"/>
    </xf>
    <xf numFmtId="0" fontId="3" fillId="3" borderId="20" xfId="0" applyFont="1" applyFill="1" applyBorder="1" applyAlignment="1">
      <alignment vertical="center"/>
    </xf>
    <xf numFmtId="0" fontId="3" fillId="3" borderId="8" xfId="0" applyFont="1" applyFill="1" applyBorder="1" applyAlignment="1">
      <alignment vertical="center"/>
    </xf>
    <xf numFmtId="0" fontId="3" fillId="3" borderId="19" xfId="0" applyFont="1" applyFill="1" applyBorder="1" applyAlignment="1">
      <alignment vertical="center"/>
    </xf>
    <xf numFmtId="0" fontId="11" fillId="0" borderId="81" xfId="0" applyFont="1" applyBorder="1" applyAlignment="1">
      <alignment horizontal="left" vertical="center" wrapText="1"/>
    </xf>
    <xf numFmtId="0" fontId="11" fillId="0" borderId="44" xfId="0" applyFont="1" applyBorder="1" applyAlignment="1">
      <alignment horizontal="left" vertical="center" wrapText="1"/>
    </xf>
    <xf numFmtId="0" fontId="6" fillId="0" borderId="63" xfId="0" applyFont="1" applyFill="1" applyBorder="1" applyAlignment="1">
      <alignment vertical="center" wrapText="1"/>
    </xf>
    <xf numFmtId="0" fontId="6" fillId="0" borderId="39" xfId="0" applyFont="1" applyFill="1" applyBorder="1" applyAlignment="1">
      <alignment vertical="center" wrapText="1"/>
    </xf>
    <xf numFmtId="0" fontId="6" fillId="0" borderId="64" xfId="0" applyFont="1" applyFill="1" applyBorder="1" applyAlignment="1">
      <alignment vertical="center" wrapText="1"/>
    </xf>
    <xf numFmtId="0" fontId="6" fillId="0" borderId="94" xfId="0" applyFont="1" applyFill="1" applyBorder="1" applyAlignment="1">
      <alignment vertical="center" wrapText="1"/>
    </xf>
    <xf numFmtId="0" fontId="6" fillId="0" borderId="95" xfId="0" applyFont="1" applyFill="1" applyBorder="1" applyAlignment="1">
      <alignment vertical="center" wrapText="1"/>
    </xf>
    <xf numFmtId="0" fontId="6" fillId="0" borderId="96" xfId="0" applyFont="1" applyFill="1" applyBorder="1" applyAlignment="1">
      <alignment vertical="center" wrapText="1"/>
    </xf>
    <xf numFmtId="0" fontId="6" fillId="0" borderId="46" xfId="0" applyFont="1" applyBorder="1" applyAlignment="1">
      <alignment vertical="center" wrapText="1"/>
    </xf>
    <xf numFmtId="0" fontId="6" fillId="0" borderId="47" xfId="0" applyFont="1" applyBorder="1" applyAlignment="1">
      <alignment vertical="center" wrapText="1"/>
    </xf>
    <xf numFmtId="0" fontId="6" fillId="0" borderId="48" xfId="0" applyFont="1" applyBorder="1" applyAlignment="1">
      <alignment vertical="center" wrapText="1"/>
    </xf>
    <xf numFmtId="0" fontId="8" fillId="2" borderId="57" xfId="0" applyFont="1" applyFill="1" applyBorder="1" applyAlignment="1">
      <alignment horizontal="center" vertical="center"/>
    </xf>
    <xf numFmtId="0" fontId="8" fillId="2" borderId="58" xfId="0" applyFont="1" applyFill="1" applyBorder="1" applyAlignment="1">
      <alignment horizontal="center" vertical="center"/>
    </xf>
    <xf numFmtId="0" fontId="8" fillId="2" borderId="59"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6" xfId="0" applyFont="1" applyFill="1" applyBorder="1" applyAlignment="1">
      <alignment horizontal="center" vertical="center"/>
    </xf>
    <xf numFmtId="0" fontId="3" fillId="9" borderId="42" xfId="0" applyFont="1" applyFill="1" applyBorder="1" applyAlignment="1">
      <alignment vertical="center" wrapText="1"/>
    </xf>
    <xf numFmtId="0" fontId="3" fillId="9" borderId="43" xfId="0" applyFont="1" applyFill="1" applyBorder="1" applyAlignment="1">
      <alignment vertical="center" wrapText="1"/>
    </xf>
    <xf numFmtId="0" fontId="3" fillId="9" borderId="44" xfId="0" applyFont="1" applyFill="1" applyBorder="1" applyAlignment="1">
      <alignment vertical="center" wrapText="1"/>
    </xf>
    <xf numFmtId="0" fontId="3" fillId="9" borderId="46" xfId="0" applyFont="1" applyFill="1" applyBorder="1" applyAlignment="1">
      <alignment vertical="center" wrapText="1"/>
    </xf>
    <xf numFmtId="0" fontId="3" fillId="9" borderId="47" xfId="0" applyFont="1" applyFill="1" applyBorder="1" applyAlignment="1">
      <alignment vertical="center" wrapText="1"/>
    </xf>
    <xf numFmtId="0" fontId="3" fillId="9" borderId="48" xfId="0" applyFont="1" applyFill="1" applyBorder="1" applyAlignment="1">
      <alignment vertical="center" wrapText="1"/>
    </xf>
    <xf numFmtId="0" fontId="3" fillId="9" borderId="36" xfId="0" applyFont="1" applyFill="1" applyBorder="1" applyAlignment="1">
      <alignment vertical="center" wrapText="1"/>
    </xf>
    <xf numFmtId="0" fontId="3" fillId="9" borderId="37" xfId="0" applyFont="1" applyFill="1" applyBorder="1" applyAlignment="1">
      <alignment vertical="center" wrapText="1"/>
    </xf>
    <xf numFmtId="0" fontId="3" fillId="9" borderId="38" xfId="0" applyFont="1" applyFill="1" applyBorder="1" applyAlignment="1">
      <alignment vertical="center" wrapText="1"/>
    </xf>
    <xf numFmtId="0" fontId="3" fillId="9" borderId="42" xfId="0" applyFont="1" applyFill="1" applyBorder="1" applyAlignment="1">
      <alignment vertical="center" wrapText="1" shrinkToFit="1"/>
    </xf>
    <xf numFmtId="0" fontId="3" fillId="9" borderId="43" xfId="0" applyFont="1" applyFill="1" applyBorder="1" applyAlignment="1">
      <alignment vertical="center" wrapText="1" shrinkToFit="1"/>
    </xf>
    <xf numFmtId="0" fontId="3" fillId="9" borderId="44" xfId="0" applyFont="1" applyFill="1" applyBorder="1" applyAlignment="1">
      <alignment vertical="center" wrapText="1" shrinkToFit="1"/>
    </xf>
    <xf numFmtId="0" fontId="6" fillId="0" borderId="21" xfId="0" applyFont="1" applyFill="1" applyBorder="1" applyAlignment="1">
      <alignment vertical="center" wrapText="1"/>
    </xf>
    <xf numFmtId="0" fontId="6" fillId="0" borderId="15" xfId="0" applyFont="1" applyFill="1" applyBorder="1" applyAlignment="1">
      <alignment vertical="center" wrapText="1"/>
    </xf>
    <xf numFmtId="0" fontId="6" fillId="0" borderId="22" xfId="0" applyFont="1" applyFill="1" applyBorder="1" applyAlignment="1">
      <alignment vertical="center" wrapText="1"/>
    </xf>
    <xf numFmtId="0" fontId="2" fillId="3" borderId="20" xfId="0" applyFont="1" applyFill="1" applyBorder="1" applyAlignment="1">
      <alignment vertical="center" wrapText="1"/>
    </xf>
    <xf numFmtId="0" fontId="3" fillId="3" borderId="8" xfId="0" applyFont="1" applyFill="1" applyBorder="1" applyAlignment="1">
      <alignment vertical="center" wrapText="1"/>
    </xf>
    <xf numFmtId="0" fontId="3" fillId="3" borderId="19" xfId="0" applyFont="1" applyFill="1" applyBorder="1" applyAlignment="1">
      <alignment vertical="center" wrapText="1"/>
    </xf>
    <xf numFmtId="0" fontId="3" fillId="4" borderId="25"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6" xfId="0" applyFont="1" applyFill="1" applyBorder="1" applyAlignment="1">
      <alignment horizontal="center" vertical="center"/>
    </xf>
    <xf numFmtId="0" fontId="0" fillId="0" borderId="99" xfId="0" applyFont="1" applyBorder="1" applyAlignment="1">
      <alignment horizontal="center" vertical="center"/>
    </xf>
    <xf numFmtId="0" fontId="0" fillId="0" borderId="100" xfId="0" applyFont="1" applyBorder="1" applyAlignment="1">
      <alignment horizontal="center" vertical="center"/>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11" fillId="0" borderId="43" xfId="0" applyFont="1" applyBorder="1" applyAlignment="1">
      <alignment horizontal="left" vertical="center"/>
    </xf>
    <xf numFmtId="0" fontId="11" fillId="0" borderId="44" xfId="0" applyFont="1" applyBorder="1" applyAlignment="1">
      <alignment horizontal="left" vertical="center"/>
    </xf>
    <xf numFmtId="0" fontId="0" fillId="3" borderId="20" xfId="0" applyFont="1" applyFill="1" applyBorder="1" applyAlignment="1">
      <alignment vertical="center" wrapText="1"/>
    </xf>
    <xf numFmtId="0" fontId="0" fillId="3" borderId="8" xfId="0" applyFont="1" applyFill="1" applyBorder="1" applyAlignment="1">
      <alignment vertical="center" wrapText="1"/>
    </xf>
    <xf numFmtId="0" fontId="0" fillId="3" borderId="19" xfId="0" applyFont="1" applyFill="1" applyBorder="1" applyAlignment="1">
      <alignment vertical="center" wrapText="1"/>
    </xf>
    <xf numFmtId="0" fontId="3" fillId="5" borderId="24" xfId="0" applyFont="1" applyFill="1" applyBorder="1" applyAlignment="1">
      <alignment vertical="center" wrapText="1"/>
    </xf>
    <xf numFmtId="0" fontId="3" fillId="5" borderId="25" xfId="0" applyFont="1" applyFill="1" applyBorder="1" applyAlignment="1">
      <alignment vertical="center" wrapText="1"/>
    </xf>
    <xf numFmtId="0" fontId="3" fillId="5" borderId="26" xfId="0" applyFont="1" applyFill="1" applyBorder="1" applyAlignment="1">
      <alignment vertical="center" wrapText="1"/>
    </xf>
    <xf numFmtId="0" fontId="0" fillId="0" borderId="45" xfId="0" applyBorder="1" applyAlignment="1">
      <alignment vertical="center" wrapText="1"/>
    </xf>
    <xf numFmtId="0" fontId="0" fillId="0" borderId="87" xfId="0" applyFont="1" applyBorder="1" applyAlignment="1">
      <alignment vertical="center" wrapText="1"/>
    </xf>
    <xf numFmtId="0" fontId="11" fillId="0" borderId="45" xfId="0" applyFont="1" applyBorder="1" applyAlignment="1">
      <alignment vertical="center" wrapText="1"/>
    </xf>
    <xf numFmtId="0" fontId="11" fillId="0" borderId="87" xfId="0" applyFont="1" applyBorder="1" applyAlignment="1">
      <alignment vertical="center" wrapText="1"/>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5" borderId="27" xfId="0" applyFont="1" applyFill="1" applyBorder="1" applyAlignment="1">
      <alignment vertical="center" wrapText="1"/>
    </xf>
    <xf numFmtId="0" fontId="3" fillId="5" borderId="28" xfId="0" applyFont="1" applyFill="1" applyBorder="1" applyAlignment="1">
      <alignment vertical="center" wrapText="1"/>
    </xf>
    <xf numFmtId="0" fontId="3" fillId="5" borderId="29" xfId="0" applyFont="1" applyFill="1" applyBorder="1" applyAlignment="1">
      <alignment vertical="center" wrapText="1"/>
    </xf>
    <xf numFmtId="0" fontId="3" fillId="3" borderId="57" xfId="0" applyFont="1" applyFill="1" applyBorder="1" applyAlignment="1">
      <alignment vertical="center" wrapText="1" shrinkToFit="1"/>
    </xf>
    <xf numFmtId="0" fontId="3" fillId="3" borderId="58" xfId="0" applyFont="1" applyFill="1" applyBorder="1" applyAlignment="1">
      <alignment vertical="center" wrapText="1" shrinkToFit="1"/>
    </xf>
    <xf numFmtId="0" fontId="3" fillId="3" borderId="59" xfId="0" applyFont="1" applyFill="1" applyBorder="1" applyAlignment="1">
      <alignment vertical="center" wrapText="1" shrinkToFit="1"/>
    </xf>
    <xf numFmtId="0" fontId="3" fillId="9" borderId="63" xfId="0" applyFont="1" applyFill="1" applyBorder="1" applyAlignment="1">
      <alignment vertical="center" wrapText="1"/>
    </xf>
    <xf numFmtId="0" fontId="3" fillId="9" borderId="39" xfId="0" applyFont="1" applyFill="1" applyBorder="1" applyAlignment="1">
      <alignment vertical="center" wrapText="1"/>
    </xf>
    <xf numFmtId="0" fontId="3" fillId="9" borderId="64" xfId="0" applyFont="1" applyFill="1" applyBorder="1" applyAlignment="1">
      <alignment vertical="center" wrapText="1"/>
    </xf>
    <xf numFmtId="0" fontId="3" fillId="9" borderId="20" xfId="0" applyFont="1" applyFill="1" applyBorder="1" applyAlignment="1">
      <alignment vertical="center" wrapText="1"/>
    </xf>
    <xf numFmtId="0" fontId="3" fillId="9" borderId="8" xfId="0" applyFont="1" applyFill="1" applyBorder="1" applyAlignment="1">
      <alignment vertical="center" wrapText="1"/>
    </xf>
    <xf numFmtId="0" fontId="3" fillId="9" borderId="19" xfId="0" applyFont="1" applyFill="1" applyBorder="1" applyAlignment="1">
      <alignment vertical="center" wrapText="1"/>
    </xf>
    <xf numFmtId="0" fontId="13" fillId="3" borderId="20" xfId="0" applyFont="1" applyFill="1" applyBorder="1" applyAlignment="1">
      <alignment vertical="center" wrapText="1" shrinkToFit="1"/>
    </xf>
    <xf numFmtId="0" fontId="14" fillId="3" borderId="8" xfId="0" applyFont="1" applyFill="1" applyBorder="1" applyAlignment="1">
      <alignment vertical="center" wrapText="1" shrinkToFit="1"/>
    </xf>
    <xf numFmtId="0" fontId="14" fillId="3" borderId="19" xfId="0" applyFont="1" applyFill="1" applyBorder="1" applyAlignment="1">
      <alignment vertical="center" wrapText="1" shrinkToFit="1"/>
    </xf>
    <xf numFmtId="0" fontId="0" fillId="0" borderId="40" xfId="0" applyBorder="1" applyAlignment="1">
      <alignment vertical="center" wrapText="1"/>
    </xf>
    <xf numFmtId="0" fontId="11" fillId="0" borderId="86" xfId="0" applyFont="1" applyBorder="1" applyAlignment="1">
      <alignment vertical="center" wrapText="1"/>
    </xf>
    <xf numFmtId="0" fontId="11" fillId="0" borderId="21" xfId="0" applyFont="1" applyBorder="1" applyAlignment="1">
      <alignment vertical="center" wrapText="1"/>
    </xf>
    <xf numFmtId="0" fontId="3" fillId="5" borderId="20" xfId="0" applyFont="1" applyFill="1" applyBorder="1" applyAlignment="1">
      <alignment vertical="center" wrapText="1"/>
    </xf>
    <xf numFmtId="0" fontId="3" fillId="5" borderId="8" xfId="0" applyFont="1" applyFill="1" applyBorder="1" applyAlignment="1">
      <alignment vertical="center" wrapText="1"/>
    </xf>
    <xf numFmtId="0" fontId="3" fillId="5" borderId="19" xfId="0" applyFont="1" applyFill="1" applyBorder="1" applyAlignment="1">
      <alignment vertical="center" wrapText="1"/>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0" fillId="0" borderId="81" xfId="0" applyBorder="1" applyAlignment="1">
      <alignment horizontal="left" vertical="center" wrapText="1"/>
    </xf>
    <xf numFmtId="0" fontId="0" fillId="0" borderId="44" xfId="0" applyFont="1" applyBorder="1" applyAlignment="1">
      <alignment horizontal="left" vertical="center" wrapText="1"/>
    </xf>
    <xf numFmtId="0" fontId="0" fillId="6" borderId="41" xfId="0" applyFont="1" applyFill="1" applyBorder="1" applyAlignment="1">
      <alignment vertical="center" wrapText="1"/>
    </xf>
    <xf numFmtId="0" fontId="11" fillId="6" borderId="38" xfId="0" applyFont="1" applyFill="1" applyBorder="1" applyAlignment="1">
      <alignment vertical="center" wrapText="1"/>
    </xf>
    <xf numFmtId="0" fontId="3" fillId="3" borderId="21"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11" fillId="0" borderId="7" xfId="0" applyFont="1" applyBorder="1" applyAlignment="1">
      <alignment vertical="center" wrapText="1"/>
    </xf>
    <xf numFmtId="0" fontId="11" fillId="0" borderId="19" xfId="0" applyFont="1" applyBorder="1" applyAlignment="1">
      <alignment vertical="center" wrapText="1"/>
    </xf>
    <xf numFmtId="0" fontId="2" fillId="3" borderId="57" xfId="0" applyFont="1" applyFill="1" applyBorder="1" applyAlignment="1">
      <alignment vertical="center" wrapText="1"/>
    </xf>
    <xf numFmtId="0" fontId="3" fillId="3" borderId="58" xfId="0" applyFont="1" applyFill="1" applyBorder="1" applyAlignment="1">
      <alignment vertical="center" wrapText="1"/>
    </xf>
    <xf numFmtId="0" fontId="3" fillId="3" borderId="59" xfId="0" applyFont="1" applyFill="1" applyBorder="1" applyAlignment="1">
      <alignment vertical="center" wrapText="1"/>
    </xf>
    <xf numFmtId="0" fontId="0" fillId="0" borderId="23" xfId="0" applyFill="1" applyBorder="1" applyAlignment="1">
      <alignment horizontal="center" vertical="center"/>
    </xf>
    <xf numFmtId="0" fontId="0" fillId="0" borderId="3" xfId="0" applyFill="1" applyBorder="1" applyAlignment="1">
      <alignment horizontal="center" vertical="center"/>
    </xf>
    <xf numFmtId="0" fontId="0" fillId="0" borderId="17" xfId="0"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71" xfId="0" applyFont="1" applyBorder="1" applyAlignment="1">
      <alignment horizontal="center" vertical="center" shrinkToFit="1"/>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31" xfId="0" applyFont="1" applyBorder="1" applyAlignment="1">
      <alignment horizontal="center" vertical="center" wrapText="1" shrinkToFit="1"/>
    </xf>
    <xf numFmtId="0" fontId="3" fillId="0" borderId="25" xfId="0" applyFont="1" applyBorder="1" applyAlignment="1">
      <alignment horizontal="center" vertical="center" wrapText="1" shrinkToFit="1"/>
    </xf>
    <xf numFmtId="0" fontId="3" fillId="0" borderId="71" xfId="0" applyFont="1" applyBorder="1" applyAlignment="1">
      <alignment horizontal="center" vertical="center" wrapText="1" shrinkToFit="1"/>
    </xf>
    <xf numFmtId="0" fontId="3" fillId="0" borderId="1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18" xfId="0" applyFont="1" applyBorder="1" applyAlignment="1">
      <alignment horizontal="center" vertical="center"/>
    </xf>
    <xf numFmtId="0" fontId="2" fillId="3" borderId="20" xfId="0" applyFont="1" applyFill="1" applyBorder="1" applyAlignment="1">
      <alignment horizontal="left" vertical="center"/>
    </xf>
    <xf numFmtId="0" fontId="3" fillId="3" borderId="8" xfId="0" applyFont="1" applyFill="1" applyBorder="1" applyAlignment="1">
      <alignment horizontal="left" vertical="center"/>
    </xf>
    <xf numFmtId="0" fontId="3" fillId="3" borderId="19" xfId="0" applyFont="1" applyFill="1" applyBorder="1" applyAlignment="1">
      <alignment horizontal="left" vertical="center"/>
    </xf>
    <xf numFmtId="0" fontId="2" fillId="3" borderId="8" xfId="0" applyFont="1" applyFill="1" applyBorder="1" applyAlignment="1">
      <alignment vertical="center"/>
    </xf>
    <xf numFmtId="0" fontId="2" fillId="3" borderId="57" xfId="0" applyFont="1" applyFill="1" applyBorder="1" applyAlignment="1">
      <alignment vertical="center"/>
    </xf>
    <xf numFmtId="0" fontId="3" fillId="4" borderId="33" xfId="0" applyFont="1" applyFill="1" applyBorder="1" applyAlignment="1">
      <alignment horizontal="center" vertical="center" shrinkToFit="1"/>
    </xf>
    <xf numFmtId="0" fontId="3" fillId="4" borderId="70" xfId="0" applyFont="1" applyFill="1" applyBorder="1" applyAlignment="1">
      <alignment horizontal="center" vertical="center" shrinkToFit="1"/>
    </xf>
    <xf numFmtId="0" fontId="3" fillId="4" borderId="34" xfId="0" applyFont="1" applyFill="1" applyBorder="1" applyAlignment="1">
      <alignment horizontal="center" vertical="center" shrinkToFit="1"/>
    </xf>
    <xf numFmtId="0" fontId="0" fillId="0" borderId="98" xfId="0" applyFont="1" applyBorder="1" applyAlignment="1">
      <alignment horizontal="center" vertical="center"/>
    </xf>
    <xf numFmtId="0" fontId="3" fillId="4" borderId="33" xfId="0" applyFont="1" applyFill="1" applyBorder="1" applyAlignment="1">
      <alignment horizontal="center" vertical="center" wrapText="1"/>
    </xf>
    <xf numFmtId="0" fontId="3" fillId="4" borderId="70"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11" fillId="4" borderId="60" xfId="0" applyFont="1" applyFill="1" applyBorder="1" applyAlignment="1">
      <alignment vertical="center"/>
    </xf>
    <xf numFmtId="0" fontId="11" fillId="4" borderId="61" xfId="0" applyFont="1" applyFill="1" applyBorder="1" applyAlignment="1">
      <alignment vertical="center"/>
    </xf>
    <xf numFmtId="0" fontId="3" fillId="9" borderId="40" xfId="0" applyFont="1" applyFill="1" applyBorder="1" applyAlignment="1">
      <alignment horizontal="center" vertical="center"/>
    </xf>
    <xf numFmtId="0" fontId="3" fillId="9" borderId="45" xfId="0" applyFont="1" applyFill="1" applyBorder="1" applyAlignment="1">
      <alignment horizontal="center" vertical="center"/>
    </xf>
    <xf numFmtId="0" fontId="3" fillId="9" borderId="49" xfId="0" applyFont="1" applyFill="1" applyBorder="1" applyAlignment="1">
      <alignment horizontal="center" vertical="center"/>
    </xf>
    <xf numFmtId="0" fontId="3" fillId="9" borderId="83" xfId="0" applyFont="1" applyFill="1" applyBorder="1" applyAlignment="1">
      <alignment horizontal="center" vertical="center" wrapText="1"/>
    </xf>
    <xf numFmtId="0" fontId="3" fillId="9" borderId="85" xfId="0" applyFont="1" applyFill="1" applyBorder="1" applyAlignment="1">
      <alignment horizontal="center" vertical="center" wrapText="1"/>
    </xf>
    <xf numFmtId="0" fontId="3" fillId="9" borderId="82" xfId="0" applyFont="1" applyFill="1" applyBorder="1" applyAlignment="1">
      <alignment horizontal="center" vertical="center" wrapText="1"/>
    </xf>
    <xf numFmtId="0" fontId="0" fillId="0" borderId="62" xfId="0" applyFont="1" applyBorder="1" applyAlignment="1">
      <alignment horizontal="center" vertical="center"/>
    </xf>
    <xf numFmtId="0" fontId="3" fillId="0" borderId="51"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4" borderId="72" xfId="0" applyFont="1" applyFill="1" applyBorder="1" applyAlignment="1">
      <alignment horizontal="center" vertical="center" wrapText="1"/>
    </xf>
    <xf numFmtId="0" fontId="3" fillId="4" borderId="73" xfId="0" applyFont="1" applyFill="1" applyBorder="1" applyAlignment="1">
      <alignment horizontal="center" vertical="center" wrapText="1"/>
    </xf>
    <xf numFmtId="0" fontId="3" fillId="4" borderId="7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78" xfId="0" applyFont="1" applyBorder="1" applyAlignment="1">
      <alignment horizontal="center" vertical="center"/>
    </xf>
    <xf numFmtId="0" fontId="3" fillId="0" borderId="76" xfId="0" applyFont="1" applyBorder="1" applyAlignment="1">
      <alignment horizontal="center" vertical="center"/>
    </xf>
    <xf numFmtId="0" fontId="11" fillId="0" borderId="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64" xfId="0" applyFont="1" applyBorder="1" applyAlignment="1">
      <alignment vertical="center" wrapText="1"/>
    </xf>
    <xf numFmtId="0" fontId="11" fillId="0" borderId="43" xfId="0" applyFont="1" applyBorder="1" applyAlignment="1">
      <alignment vertical="center" wrapText="1"/>
    </xf>
    <xf numFmtId="0" fontId="11" fillId="0" borderId="47" xfId="0" applyFont="1" applyBorder="1" applyAlignment="1">
      <alignment vertical="center" wrapText="1"/>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3" fillId="0" borderId="77" xfId="0" applyFont="1" applyBorder="1" applyAlignment="1">
      <alignment horizontal="center" vertical="center"/>
    </xf>
    <xf numFmtId="0" fontId="0" fillId="0" borderId="43" xfId="0" applyFont="1" applyBorder="1" applyAlignment="1">
      <alignment vertical="center" wrapText="1"/>
    </xf>
    <xf numFmtId="0" fontId="0" fillId="0" borderId="47" xfId="0" applyFont="1" applyBorder="1" applyAlignment="1">
      <alignment vertical="center" wrapText="1"/>
    </xf>
    <xf numFmtId="0" fontId="3" fillId="0" borderId="40" xfId="0" applyFont="1" applyBorder="1" applyAlignment="1">
      <alignment horizontal="center" vertical="center"/>
    </xf>
    <xf numFmtId="0" fontId="3" fillId="0" borderId="45" xfId="0" applyFont="1" applyBorder="1" applyAlignment="1">
      <alignment horizontal="center" vertical="center"/>
    </xf>
    <xf numFmtId="0" fontId="3" fillId="0" borderId="49" xfId="0" applyFont="1" applyBorder="1" applyAlignment="1">
      <alignment horizontal="center" vertical="center"/>
    </xf>
    <xf numFmtId="0" fontId="13" fillId="3" borderId="57" xfId="0" applyFont="1" applyFill="1" applyBorder="1" applyAlignment="1">
      <alignment vertical="center" wrapText="1" shrinkToFit="1"/>
    </xf>
    <xf numFmtId="0" fontId="14" fillId="3" borderId="58" xfId="0" applyFont="1" applyFill="1" applyBorder="1" applyAlignment="1">
      <alignment vertical="center" wrapText="1" shrinkToFit="1"/>
    </xf>
    <xf numFmtId="0" fontId="14" fillId="3" borderId="59" xfId="0" applyFont="1" applyFill="1" applyBorder="1" applyAlignment="1">
      <alignment vertical="center" wrapText="1" shrinkToFit="1"/>
    </xf>
    <xf numFmtId="0" fontId="0" fillId="0" borderId="98" xfId="0" applyFont="1" applyBorder="1" applyAlignment="1">
      <alignment vertical="center" wrapText="1"/>
    </xf>
    <xf numFmtId="0" fontId="3" fillId="0" borderId="31"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11" fillId="0" borderId="102" xfId="0" applyFont="1" applyBorder="1" applyAlignment="1">
      <alignment horizontal="center" vertical="center"/>
    </xf>
    <xf numFmtId="0" fontId="11" fillId="0" borderId="103" xfId="0" applyFont="1" applyBorder="1" applyAlignment="1">
      <alignment horizontal="center" vertical="center"/>
    </xf>
    <xf numFmtId="0" fontId="11" fillId="0" borderId="21"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1" fillId="0" borderId="23" xfId="0" applyFont="1" applyBorder="1" applyAlignment="1">
      <alignment vertical="center" wrapText="1"/>
    </xf>
    <xf numFmtId="0" fontId="0" fillId="0" borderId="41" xfId="0" applyFont="1" applyBorder="1" applyAlignment="1">
      <alignment horizontal="left" vertical="center" wrapText="1"/>
    </xf>
    <xf numFmtId="0" fontId="0" fillId="0" borderId="38" xfId="0" applyFont="1" applyBorder="1" applyAlignment="1">
      <alignment horizontal="left" vertical="center" wrapText="1"/>
    </xf>
    <xf numFmtId="0" fontId="0" fillId="0" borderId="81" xfId="0" applyFont="1" applyBorder="1" applyAlignment="1">
      <alignment horizontal="left" vertical="center" wrapText="1"/>
    </xf>
    <xf numFmtId="0" fontId="11" fillId="0" borderId="20" xfId="0" applyFont="1" applyBorder="1" applyAlignment="1">
      <alignment horizontal="left" vertical="center" wrapText="1"/>
    </xf>
    <xf numFmtId="0" fontId="11" fillId="0" borderId="8" xfId="0" applyFont="1" applyBorder="1" applyAlignment="1">
      <alignment horizontal="left" vertical="center" wrapText="1"/>
    </xf>
    <xf numFmtId="0" fontId="11" fillId="0" borderId="19" xfId="0" applyFont="1" applyBorder="1" applyAlignment="1">
      <alignment horizontal="left" vertical="center" wrapText="1"/>
    </xf>
    <xf numFmtId="0" fontId="9" fillId="0" borderId="98" xfId="0" applyFont="1" applyBorder="1" applyAlignment="1">
      <alignment horizontal="center" vertical="center" wrapText="1"/>
    </xf>
    <xf numFmtId="0" fontId="9" fillId="0" borderId="99" xfId="0" applyFont="1" applyBorder="1" applyAlignment="1">
      <alignment horizontal="center" vertical="center" wrapText="1"/>
    </xf>
    <xf numFmtId="0" fontId="9" fillId="0" borderId="100" xfId="0" applyFont="1" applyBorder="1" applyAlignment="1">
      <alignment horizontal="center" vertical="center" wrapText="1"/>
    </xf>
    <xf numFmtId="0" fontId="11" fillId="0" borderId="37" xfId="0" applyFont="1" applyBorder="1" applyAlignment="1">
      <alignment horizontal="left" vertical="center" wrapText="1"/>
    </xf>
    <xf numFmtId="0" fontId="11" fillId="0" borderId="43" xfId="0" applyFont="1" applyBorder="1" applyAlignment="1">
      <alignment horizontal="left" vertical="center" wrapText="1"/>
    </xf>
    <xf numFmtId="0" fontId="0" fillId="0" borderId="92" xfId="0" applyFont="1" applyBorder="1" applyAlignment="1">
      <alignment horizontal="left" vertical="center"/>
    </xf>
    <xf numFmtId="0" fontId="0" fillId="0" borderId="48" xfId="0" applyFont="1" applyBorder="1" applyAlignment="1">
      <alignment horizontal="left" vertical="center"/>
    </xf>
    <xf numFmtId="0" fontId="11" fillId="0" borderId="92" xfId="0" applyFont="1" applyBorder="1" applyAlignment="1">
      <alignment horizontal="left" vertical="center" wrapText="1"/>
    </xf>
    <xf numFmtId="0" fontId="11" fillId="0" borderId="48" xfId="0" applyFont="1" applyBorder="1" applyAlignment="1">
      <alignment horizontal="left" vertical="center" wrapText="1"/>
    </xf>
    <xf numFmtId="0" fontId="0" fillId="0" borderId="45" xfId="0" applyFont="1" applyBorder="1" applyAlignment="1">
      <alignment vertical="center" wrapText="1"/>
    </xf>
    <xf numFmtId="0" fontId="0" fillId="0" borderId="92" xfId="0" applyFont="1" applyBorder="1" applyAlignment="1">
      <alignment vertical="center" wrapText="1"/>
    </xf>
    <xf numFmtId="0" fontId="0" fillId="0" borderId="48" xfId="0" applyFont="1" applyBorder="1" applyAlignment="1">
      <alignment vertical="center" wrapText="1"/>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11" fillId="0" borderId="20" xfId="0" applyFont="1" applyBorder="1" applyAlignment="1">
      <alignment vertical="center" wrapText="1"/>
    </xf>
    <xf numFmtId="0" fontId="11" fillId="0" borderId="8" xfId="0" applyFont="1" applyBorder="1" applyAlignment="1">
      <alignment vertical="center" wrapText="1"/>
    </xf>
    <xf numFmtId="0" fontId="0" fillId="0" borderId="40" xfId="0" applyFont="1" applyBorder="1" applyAlignment="1">
      <alignment vertical="center" wrapText="1"/>
    </xf>
    <xf numFmtId="0" fontId="0" fillId="0" borderId="86" xfId="0" applyFont="1" applyBorder="1" applyAlignment="1">
      <alignment vertical="center" wrapText="1"/>
    </xf>
    <xf numFmtId="0" fontId="0" fillId="0" borderId="90"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67" xfId="0" applyFont="1" applyFill="1" applyBorder="1" applyAlignment="1">
      <alignment horizontal="center" vertical="center"/>
    </xf>
    <xf numFmtId="0" fontId="11" fillId="0" borderId="36" xfId="0" applyFont="1" applyBorder="1" applyAlignment="1">
      <alignment horizontal="left" vertical="center" wrapText="1"/>
    </xf>
    <xf numFmtId="0" fontId="3" fillId="0" borderId="94" xfId="0" applyFont="1" applyFill="1" applyBorder="1" applyAlignment="1">
      <alignment horizontal="left" vertical="center" wrapText="1"/>
    </xf>
    <xf numFmtId="0" fontId="3" fillId="0" borderId="95" xfId="0" applyFont="1" applyFill="1" applyBorder="1" applyAlignment="1">
      <alignment horizontal="left" vertical="center" wrapText="1"/>
    </xf>
    <xf numFmtId="0" fontId="3" fillId="0" borderId="96" xfId="0" applyFont="1" applyFill="1" applyBorder="1" applyAlignment="1">
      <alignment horizontal="left" vertical="center" wrapText="1"/>
    </xf>
    <xf numFmtId="0" fontId="11" fillId="0" borderId="24" xfId="0" applyFont="1" applyFill="1" applyBorder="1" applyAlignment="1">
      <alignment vertical="center" wrapText="1"/>
    </xf>
    <xf numFmtId="0" fontId="11" fillId="0" borderId="25" xfId="0" applyFont="1" applyFill="1" applyBorder="1" applyAlignment="1">
      <alignment vertical="center" wrapText="1"/>
    </xf>
    <xf numFmtId="0" fontId="11" fillId="0" borderId="26" xfId="0" applyFont="1" applyFill="1" applyBorder="1" applyAlignment="1">
      <alignment vertical="center" wrapText="1"/>
    </xf>
    <xf numFmtId="0" fontId="7" fillId="6" borderId="97" xfId="0" applyFont="1" applyFill="1" applyBorder="1" applyAlignment="1">
      <alignment horizontal="center" vertical="center"/>
    </xf>
    <xf numFmtId="0" fontId="7" fillId="6" borderId="89" xfId="0" applyFont="1" applyFill="1" applyBorder="1" applyAlignment="1">
      <alignment horizontal="center" vertical="center"/>
    </xf>
    <xf numFmtId="0" fontId="7" fillId="6" borderId="80" xfId="0" applyFont="1" applyFill="1" applyBorder="1" applyAlignment="1">
      <alignment horizontal="center" vertical="center"/>
    </xf>
    <xf numFmtId="0" fontId="11" fillId="6" borderId="47" xfId="0" applyFont="1" applyFill="1" applyBorder="1" applyAlignment="1">
      <alignment vertical="center" wrapText="1"/>
    </xf>
    <xf numFmtId="0" fontId="3" fillId="0" borderId="79" xfId="0" applyFont="1" applyFill="1" applyBorder="1" applyAlignment="1">
      <alignment horizontal="center" vertical="center"/>
    </xf>
    <xf numFmtId="0" fontId="3" fillId="0" borderId="80" xfId="0" applyFont="1" applyFill="1" applyBorder="1" applyAlignment="1">
      <alignment horizontal="center" vertical="center"/>
    </xf>
    <xf numFmtId="0" fontId="11" fillId="0" borderId="36" xfId="0" applyFont="1" applyBorder="1" applyAlignment="1">
      <alignment vertical="center" wrapText="1"/>
    </xf>
    <xf numFmtId="0" fontId="11" fillId="0" borderId="37" xfId="0" applyFont="1" applyBorder="1" applyAlignment="1">
      <alignment vertical="center" wrapText="1"/>
    </xf>
    <xf numFmtId="0" fontId="0" fillId="0" borderId="23" xfId="0" applyFont="1" applyBorder="1" applyAlignment="1">
      <alignment horizontal="center" vertical="center"/>
    </xf>
    <xf numFmtId="0" fontId="11" fillId="0" borderId="3" xfId="0" applyFont="1" applyBorder="1" applyAlignment="1">
      <alignment horizontal="center" vertical="center"/>
    </xf>
    <xf numFmtId="0" fontId="11" fillId="0" borderId="17" xfId="0" applyFont="1" applyBorder="1" applyAlignment="1">
      <alignment horizontal="center" vertical="center"/>
    </xf>
    <xf numFmtId="0" fontId="11" fillId="0" borderId="82"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86" xfId="0" applyFont="1" applyFill="1" applyBorder="1" applyAlignment="1">
      <alignment horizontal="center" vertical="center" wrapText="1"/>
    </xf>
    <xf numFmtId="0" fontId="11" fillId="0" borderId="83"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1" fillId="0" borderId="87" xfId="0" applyFont="1" applyFill="1" applyBorder="1" applyAlignment="1">
      <alignment horizontal="center" vertical="center" wrapText="1"/>
    </xf>
    <xf numFmtId="0" fontId="11" fillId="0" borderId="85"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1" fillId="0" borderId="88" xfId="0" applyFont="1" applyFill="1" applyBorder="1" applyAlignment="1">
      <alignment horizontal="center" vertical="center" wrapText="1"/>
    </xf>
    <xf numFmtId="0" fontId="11" fillId="0" borderId="15" xfId="0" applyFont="1" applyBorder="1" applyAlignment="1">
      <alignment horizontal="center" vertical="center"/>
    </xf>
    <xf numFmtId="0" fontId="11" fillId="0" borderId="22" xfId="0" applyFont="1" applyBorder="1" applyAlignment="1">
      <alignment horizontal="center" vertical="center"/>
    </xf>
    <xf numFmtId="0" fontId="11" fillId="0" borderId="36"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6" borderId="21" xfId="0" applyFont="1" applyFill="1" applyBorder="1" applyAlignment="1">
      <alignment horizontal="center" vertical="center"/>
    </xf>
    <xf numFmtId="0" fontId="11" fillId="6" borderId="15" xfId="0" applyFont="1" applyFill="1" applyBorder="1" applyAlignment="1">
      <alignment horizontal="center" vertical="center"/>
    </xf>
    <xf numFmtId="0" fontId="11" fillId="6" borderId="22" xfId="0" applyFont="1" applyFill="1" applyBorder="1" applyAlignment="1">
      <alignment horizontal="center" vertical="center"/>
    </xf>
    <xf numFmtId="0" fontId="11" fillId="6" borderId="63" xfId="0" applyFont="1" applyFill="1" applyBorder="1" applyAlignment="1">
      <alignment horizontal="center" vertical="center"/>
    </xf>
    <xf numFmtId="0" fontId="11" fillId="6" borderId="39" xfId="0" applyFont="1" applyFill="1" applyBorder="1" applyAlignment="1">
      <alignment horizontal="center" vertical="center"/>
    </xf>
    <xf numFmtId="0" fontId="11" fillId="6" borderId="64" xfId="0" applyFont="1" applyFill="1" applyBorder="1" applyAlignment="1">
      <alignment horizontal="center" vertical="center"/>
    </xf>
    <xf numFmtId="0" fontId="11" fillId="6" borderId="46" xfId="0" applyFont="1" applyFill="1" applyBorder="1" applyAlignment="1">
      <alignment horizontal="center" vertical="center"/>
    </xf>
    <xf numFmtId="0" fontId="11" fillId="6" borderId="47" xfId="0" applyFont="1" applyFill="1" applyBorder="1" applyAlignment="1">
      <alignment horizontal="center" vertical="center"/>
    </xf>
    <xf numFmtId="0" fontId="11" fillId="6" borderId="48" xfId="0" applyFont="1" applyFill="1" applyBorder="1" applyAlignment="1">
      <alignment horizontal="center" vertical="center"/>
    </xf>
    <xf numFmtId="0" fontId="11" fillId="6" borderId="94" xfId="0" applyFont="1" applyFill="1" applyBorder="1" applyAlignment="1">
      <alignment horizontal="center" vertical="center"/>
    </xf>
    <xf numFmtId="0" fontId="11" fillId="6" borderId="95" xfId="0" applyFont="1" applyFill="1" applyBorder="1" applyAlignment="1">
      <alignment horizontal="center" vertical="center"/>
    </xf>
    <xf numFmtId="0" fontId="11" fillId="6" borderId="9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161925</xdr:colOff>
      <xdr:row>8</xdr:row>
      <xdr:rowOff>371475</xdr:rowOff>
    </xdr:from>
    <xdr:to>
      <xdr:col>12</xdr:col>
      <xdr:colOff>552451</xdr:colOff>
      <xdr:row>11</xdr:row>
      <xdr:rowOff>19050</xdr:rowOff>
    </xdr:to>
    <xdr:sp macro="" textlink="">
      <xdr:nvSpPr>
        <xdr:cNvPr id="3" name="円/楕円 2"/>
        <xdr:cNvSpPr/>
      </xdr:nvSpPr>
      <xdr:spPr>
        <a:xfrm>
          <a:off x="6305550" y="2524125"/>
          <a:ext cx="1200151" cy="381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opLeftCell="A10" workbookViewId="0">
      <selection activeCell="D41" sqref="D41"/>
    </sheetView>
  </sheetViews>
  <sheetFormatPr defaultRowHeight="13.5" x14ac:dyDescent="0.15"/>
  <cols>
    <col min="1" max="1" width="3.125" style="13" customWidth="1"/>
    <col min="2" max="5" width="5.125" style="13" customWidth="1"/>
    <col min="6" max="7" width="7.25" style="13" customWidth="1"/>
    <col min="8" max="17" width="10.625" style="13" customWidth="1"/>
    <col min="18" max="16384" width="9" style="13"/>
  </cols>
  <sheetData>
    <row r="1" spans="1:18" ht="3.75" customHeight="1" x14ac:dyDescent="0.15"/>
    <row r="2" spans="1:18" ht="17.25" x14ac:dyDescent="0.15">
      <c r="B2" s="235" t="s">
        <v>108</v>
      </c>
      <c r="C2" s="235"/>
      <c r="D2" s="235"/>
      <c r="E2" s="235"/>
      <c r="F2" s="235"/>
      <c r="G2" s="235"/>
      <c r="H2" s="235"/>
      <c r="I2" s="235"/>
      <c r="J2" s="235"/>
      <c r="K2" s="235"/>
      <c r="L2" s="235"/>
      <c r="M2" s="235"/>
      <c r="N2" s="235"/>
      <c r="O2" s="235"/>
      <c r="P2" s="235"/>
      <c r="Q2" s="235"/>
    </row>
    <row r="3" spans="1:18" x14ac:dyDescent="0.15">
      <c r="B3" s="16"/>
      <c r="C3" s="93"/>
      <c r="D3" s="93"/>
      <c r="E3" s="93"/>
      <c r="F3" s="93"/>
      <c r="G3" s="94"/>
      <c r="H3" s="93"/>
      <c r="I3" s="93"/>
      <c r="J3" s="93"/>
      <c r="K3" s="93"/>
      <c r="L3" s="93"/>
      <c r="M3" s="93"/>
      <c r="N3" s="93"/>
      <c r="O3" s="93"/>
    </row>
    <row r="4" spans="1:18" ht="24.75" customHeight="1" x14ac:dyDescent="0.15">
      <c r="G4" s="62"/>
      <c r="H4" s="62"/>
      <c r="I4" s="62"/>
      <c r="J4" s="63"/>
      <c r="K4" s="253" t="s">
        <v>9</v>
      </c>
      <c r="L4" s="243"/>
      <c r="M4" s="236" t="s">
        <v>104</v>
      </c>
      <c r="N4" s="237"/>
      <c r="O4" s="237"/>
      <c r="P4" s="237"/>
      <c r="Q4" s="238"/>
    </row>
    <row r="5" spans="1:18" ht="24.75" customHeight="1" x14ac:dyDescent="0.15">
      <c r="G5" s="17"/>
      <c r="H5" s="62"/>
      <c r="I5" s="62"/>
      <c r="J5" s="63"/>
      <c r="K5" s="253" t="s">
        <v>6</v>
      </c>
      <c r="L5" s="243"/>
      <c r="M5" s="239" t="s">
        <v>109</v>
      </c>
      <c r="N5" s="240"/>
      <c r="O5" s="240"/>
      <c r="P5" s="240"/>
      <c r="Q5" s="241"/>
    </row>
    <row r="6" spans="1:18" ht="24" customHeight="1" x14ac:dyDescent="0.15">
      <c r="B6" s="270" t="s">
        <v>113</v>
      </c>
      <c r="C6" s="270"/>
      <c r="D6" s="270"/>
      <c r="E6" s="270"/>
      <c r="F6" s="270"/>
      <c r="G6" s="270"/>
      <c r="H6" s="270"/>
      <c r="I6" s="270"/>
      <c r="J6" s="270"/>
      <c r="K6" s="270"/>
      <c r="L6" s="270"/>
      <c r="M6" s="270"/>
    </row>
    <row r="7" spans="1:18" ht="30.75" customHeight="1" x14ac:dyDescent="0.15">
      <c r="B7" s="257" t="s">
        <v>3</v>
      </c>
      <c r="C7" s="224"/>
      <c r="D7" s="224"/>
      <c r="E7" s="225"/>
      <c r="F7" s="242" t="s">
        <v>4</v>
      </c>
      <c r="G7" s="243"/>
      <c r="H7" s="244" t="s">
        <v>102</v>
      </c>
      <c r="I7" s="245"/>
      <c r="J7" s="245"/>
      <c r="K7" s="245"/>
      <c r="L7" s="245"/>
      <c r="M7" s="245"/>
      <c r="N7" s="245"/>
      <c r="O7" s="245"/>
      <c r="P7" s="245"/>
      <c r="Q7" s="246"/>
    </row>
    <row r="8" spans="1:18" ht="30.75" customHeight="1" x14ac:dyDescent="0.15">
      <c r="B8" s="226"/>
      <c r="C8" s="227"/>
      <c r="D8" s="227"/>
      <c r="E8" s="228"/>
      <c r="F8" s="242" t="s">
        <v>1</v>
      </c>
      <c r="G8" s="255"/>
      <c r="H8" s="271" t="s">
        <v>105</v>
      </c>
      <c r="I8" s="254"/>
      <c r="J8" s="254"/>
      <c r="K8" s="254"/>
      <c r="L8" s="254"/>
      <c r="M8" s="254"/>
      <c r="N8" s="254"/>
      <c r="O8" s="254"/>
      <c r="P8" s="254"/>
      <c r="Q8" s="255"/>
    </row>
    <row r="9" spans="1:18" ht="30.75" customHeight="1" x14ac:dyDescent="0.15">
      <c r="B9" s="226"/>
      <c r="C9" s="227"/>
      <c r="D9" s="227"/>
      <c r="E9" s="228"/>
      <c r="F9" s="257" t="s">
        <v>0</v>
      </c>
      <c r="G9" s="225"/>
      <c r="H9" s="220" t="s">
        <v>117</v>
      </c>
      <c r="I9" s="221"/>
      <c r="J9" s="221"/>
      <c r="K9" s="221"/>
      <c r="L9" s="221"/>
      <c r="M9" s="221"/>
      <c r="N9" s="221"/>
      <c r="O9" s="221"/>
      <c r="P9" s="221"/>
      <c r="Q9" s="222"/>
    </row>
    <row r="10" spans="1:18" x14ac:dyDescent="0.15">
      <c r="A10" s="64"/>
      <c r="B10" s="257" t="s">
        <v>42</v>
      </c>
      <c r="C10" s="258"/>
      <c r="D10" s="258"/>
      <c r="E10" s="258"/>
      <c r="F10" s="258"/>
      <c r="G10" s="259"/>
      <c r="H10" s="263" t="s">
        <v>41</v>
      </c>
      <c r="I10" s="264"/>
      <c r="J10" s="264"/>
      <c r="K10" s="264"/>
      <c r="L10" s="264"/>
      <c r="M10" s="264"/>
      <c r="N10" s="264"/>
      <c r="O10" s="264"/>
      <c r="P10" s="264"/>
      <c r="Q10" s="265"/>
      <c r="R10" s="64"/>
    </row>
    <row r="11" spans="1:18" x14ac:dyDescent="0.15">
      <c r="A11" s="64"/>
      <c r="B11" s="260"/>
      <c r="C11" s="261"/>
      <c r="D11" s="261"/>
      <c r="E11" s="261"/>
      <c r="F11" s="261"/>
      <c r="G11" s="262"/>
      <c r="H11" s="260"/>
      <c r="I11" s="261"/>
      <c r="J11" s="261"/>
      <c r="K11" s="261"/>
      <c r="L11" s="261"/>
      <c r="M11" s="261"/>
      <c r="N11" s="261"/>
      <c r="O11" s="261"/>
      <c r="P11" s="261"/>
      <c r="Q11" s="262"/>
      <c r="R11" s="64"/>
    </row>
    <row r="12" spans="1:18" ht="28.5" customHeight="1" x14ac:dyDescent="0.15">
      <c r="A12" s="64"/>
      <c r="B12" s="266" t="s">
        <v>2</v>
      </c>
      <c r="C12" s="267"/>
      <c r="D12" s="267"/>
      <c r="E12" s="267"/>
      <c r="F12" s="266" t="s">
        <v>4</v>
      </c>
      <c r="G12" s="268"/>
      <c r="H12" s="269" t="s">
        <v>107</v>
      </c>
      <c r="I12" s="267"/>
      <c r="J12" s="267"/>
      <c r="K12" s="267"/>
      <c r="L12" s="267"/>
      <c r="M12" s="267"/>
      <c r="N12" s="267"/>
      <c r="O12" s="267"/>
      <c r="P12" s="267"/>
      <c r="Q12" s="267"/>
      <c r="R12" s="64"/>
    </row>
    <row r="13" spans="1:18" ht="28.5" customHeight="1" x14ac:dyDescent="0.15">
      <c r="A13" s="64"/>
      <c r="B13" s="267"/>
      <c r="C13" s="267"/>
      <c r="D13" s="267"/>
      <c r="E13" s="267"/>
      <c r="F13" s="266" t="s">
        <v>1</v>
      </c>
      <c r="G13" s="267"/>
      <c r="H13" s="267" t="s">
        <v>106</v>
      </c>
      <c r="I13" s="267"/>
      <c r="J13" s="267"/>
      <c r="K13" s="267"/>
      <c r="L13" s="267"/>
      <c r="M13" s="267"/>
      <c r="N13" s="267"/>
      <c r="O13" s="267"/>
      <c r="P13" s="267"/>
      <c r="Q13" s="267"/>
      <c r="R13" s="64"/>
    </row>
    <row r="14" spans="1:18" x14ac:dyDescent="0.15">
      <c r="A14" s="64"/>
      <c r="B14" s="223" t="s">
        <v>5</v>
      </c>
      <c r="C14" s="224"/>
      <c r="D14" s="224"/>
      <c r="E14" s="224"/>
      <c r="F14" s="224"/>
      <c r="G14" s="225"/>
      <c r="H14" s="232" t="s">
        <v>8</v>
      </c>
      <c r="I14" s="233"/>
      <c r="J14" s="233"/>
      <c r="K14" s="233"/>
      <c r="L14" s="233"/>
      <c r="M14" s="233"/>
      <c r="N14" s="233"/>
      <c r="O14" s="233"/>
      <c r="P14" s="233"/>
      <c r="Q14" s="234"/>
      <c r="R14" s="64"/>
    </row>
    <row r="15" spans="1:18" ht="13.5" customHeight="1" x14ac:dyDescent="0.15">
      <c r="A15" s="64"/>
      <c r="B15" s="226"/>
      <c r="C15" s="227"/>
      <c r="D15" s="227"/>
      <c r="E15" s="227"/>
      <c r="F15" s="227"/>
      <c r="G15" s="228"/>
      <c r="H15" s="247" t="s">
        <v>118</v>
      </c>
      <c r="I15" s="248"/>
      <c r="J15" s="248"/>
      <c r="K15" s="248"/>
      <c r="L15" s="248"/>
      <c r="M15" s="248"/>
      <c r="N15" s="248"/>
      <c r="O15" s="248"/>
      <c r="P15" s="248"/>
      <c r="Q15" s="249"/>
      <c r="R15" s="64"/>
    </row>
    <row r="16" spans="1:18" x14ac:dyDescent="0.15">
      <c r="A16" s="64"/>
      <c r="B16" s="226"/>
      <c r="C16" s="227"/>
      <c r="D16" s="227"/>
      <c r="E16" s="227"/>
      <c r="F16" s="227"/>
      <c r="G16" s="228"/>
      <c r="H16" s="247"/>
      <c r="I16" s="248"/>
      <c r="J16" s="248"/>
      <c r="K16" s="248"/>
      <c r="L16" s="248"/>
      <c r="M16" s="248"/>
      <c r="N16" s="248"/>
      <c r="O16" s="248"/>
      <c r="P16" s="248"/>
      <c r="Q16" s="249"/>
      <c r="R16" s="64"/>
    </row>
    <row r="17" spans="1:18" x14ac:dyDescent="0.15">
      <c r="A17" s="64"/>
      <c r="B17" s="226"/>
      <c r="C17" s="227"/>
      <c r="D17" s="227"/>
      <c r="E17" s="227"/>
      <c r="F17" s="227"/>
      <c r="G17" s="228"/>
      <c r="H17" s="247"/>
      <c r="I17" s="248"/>
      <c r="J17" s="248"/>
      <c r="K17" s="248"/>
      <c r="L17" s="248"/>
      <c r="M17" s="248"/>
      <c r="N17" s="248"/>
      <c r="O17" s="248"/>
      <c r="P17" s="248"/>
      <c r="Q17" s="249"/>
      <c r="R17" s="64"/>
    </row>
    <row r="18" spans="1:18" x14ac:dyDescent="0.15">
      <c r="A18" s="64"/>
      <c r="B18" s="226"/>
      <c r="C18" s="227"/>
      <c r="D18" s="227"/>
      <c r="E18" s="227"/>
      <c r="F18" s="227"/>
      <c r="G18" s="228"/>
      <c r="H18" s="247"/>
      <c r="I18" s="248"/>
      <c r="J18" s="248"/>
      <c r="K18" s="248"/>
      <c r="L18" s="248"/>
      <c r="M18" s="248"/>
      <c r="N18" s="248"/>
      <c r="O18" s="248"/>
      <c r="P18" s="248"/>
      <c r="Q18" s="249"/>
      <c r="R18" s="64"/>
    </row>
    <row r="19" spans="1:18" x14ac:dyDescent="0.15">
      <c r="A19" s="64"/>
      <c r="B19" s="226"/>
      <c r="C19" s="227"/>
      <c r="D19" s="227"/>
      <c r="E19" s="227"/>
      <c r="F19" s="227"/>
      <c r="G19" s="228"/>
      <c r="H19" s="247"/>
      <c r="I19" s="248"/>
      <c r="J19" s="248"/>
      <c r="K19" s="248"/>
      <c r="L19" s="248"/>
      <c r="M19" s="248"/>
      <c r="N19" s="248"/>
      <c r="O19" s="248"/>
      <c r="P19" s="248"/>
      <c r="Q19" s="249"/>
      <c r="R19" s="64"/>
    </row>
    <row r="20" spans="1:18" x14ac:dyDescent="0.15">
      <c r="A20" s="64"/>
      <c r="B20" s="226"/>
      <c r="C20" s="227"/>
      <c r="D20" s="227"/>
      <c r="E20" s="227"/>
      <c r="F20" s="227"/>
      <c r="G20" s="228"/>
      <c r="H20" s="247"/>
      <c r="I20" s="248"/>
      <c r="J20" s="248"/>
      <c r="K20" s="248"/>
      <c r="L20" s="248"/>
      <c r="M20" s="248"/>
      <c r="N20" s="248"/>
      <c r="O20" s="248"/>
      <c r="P20" s="248"/>
      <c r="Q20" s="249"/>
      <c r="R20" s="64"/>
    </row>
    <row r="21" spans="1:18" x14ac:dyDescent="0.15">
      <c r="A21" s="64"/>
      <c r="B21" s="226"/>
      <c r="C21" s="227"/>
      <c r="D21" s="227"/>
      <c r="E21" s="227"/>
      <c r="F21" s="227"/>
      <c r="G21" s="228"/>
      <c r="H21" s="247"/>
      <c r="I21" s="248"/>
      <c r="J21" s="248"/>
      <c r="K21" s="248"/>
      <c r="L21" s="248"/>
      <c r="M21" s="248"/>
      <c r="N21" s="248"/>
      <c r="O21" s="248"/>
      <c r="P21" s="248"/>
      <c r="Q21" s="249"/>
      <c r="R21" s="64"/>
    </row>
    <row r="22" spans="1:18" x14ac:dyDescent="0.15">
      <c r="A22" s="64"/>
      <c r="B22" s="226"/>
      <c r="C22" s="227"/>
      <c r="D22" s="227"/>
      <c r="E22" s="227"/>
      <c r="F22" s="227"/>
      <c r="G22" s="228"/>
      <c r="H22" s="247"/>
      <c r="I22" s="248"/>
      <c r="J22" s="248"/>
      <c r="K22" s="248"/>
      <c r="L22" s="248"/>
      <c r="M22" s="248"/>
      <c r="N22" s="248"/>
      <c r="O22" s="248"/>
      <c r="P22" s="248"/>
      <c r="Q22" s="249"/>
      <c r="R22" s="64"/>
    </row>
    <row r="23" spans="1:18" x14ac:dyDescent="0.15">
      <c r="A23" s="64"/>
      <c r="B23" s="226"/>
      <c r="C23" s="227"/>
      <c r="D23" s="227"/>
      <c r="E23" s="227"/>
      <c r="F23" s="227"/>
      <c r="G23" s="228"/>
      <c r="H23" s="247"/>
      <c r="I23" s="248"/>
      <c r="J23" s="248"/>
      <c r="K23" s="248"/>
      <c r="L23" s="248"/>
      <c r="M23" s="248"/>
      <c r="N23" s="248"/>
      <c r="O23" s="248"/>
      <c r="P23" s="248"/>
      <c r="Q23" s="249"/>
      <c r="R23" s="64"/>
    </row>
    <row r="24" spans="1:18" x14ac:dyDescent="0.15">
      <c r="A24" s="64"/>
      <c r="B24" s="226"/>
      <c r="C24" s="227"/>
      <c r="D24" s="227"/>
      <c r="E24" s="227"/>
      <c r="F24" s="227"/>
      <c r="G24" s="228"/>
      <c r="H24" s="247"/>
      <c r="I24" s="248"/>
      <c r="J24" s="248"/>
      <c r="K24" s="248"/>
      <c r="L24" s="248"/>
      <c r="M24" s="248"/>
      <c r="N24" s="248"/>
      <c r="O24" s="248"/>
      <c r="P24" s="248"/>
      <c r="Q24" s="249"/>
      <c r="R24" s="64"/>
    </row>
    <row r="25" spans="1:18" x14ac:dyDescent="0.15">
      <c r="A25" s="64"/>
      <c r="B25" s="226"/>
      <c r="C25" s="227"/>
      <c r="D25" s="227"/>
      <c r="E25" s="227"/>
      <c r="F25" s="227"/>
      <c r="G25" s="228"/>
      <c r="H25" s="247"/>
      <c r="I25" s="248"/>
      <c r="J25" s="248"/>
      <c r="K25" s="248"/>
      <c r="L25" s="248"/>
      <c r="M25" s="248"/>
      <c r="N25" s="248"/>
      <c r="O25" s="248"/>
      <c r="P25" s="248"/>
      <c r="Q25" s="249"/>
      <c r="R25" s="64"/>
    </row>
    <row r="26" spans="1:18" x14ac:dyDescent="0.15">
      <c r="A26" s="64"/>
      <c r="B26" s="226"/>
      <c r="C26" s="227"/>
      <c r="D26" s="227"/>
      <c r="E26" s="227"/>
      <c r="F26" s="227"/>
      <c r="G26" s="228"/>
      <c r="H26" s="247"/>
      <c r="I26" s="248"/>
      <c r="J26" s="248"/>
      <c r="K26" s="248"/>
      <c r="L26" s="248"/>
      <c r="M26" s="248"/>
      <c r="N26" s="248"/>
      <c r="O26" s="248"/>
      <c r="P26" s="248"/>
      <c r="Q26" s="249"/>
      <c r="R26" s="64"/>
    </row>
    <row r="27" spans="1:18" x14ac:dyDescent="0.15">
      <c r="A27" s="64"/>
      <c r="B27" s="226"/>
      <c r="C27" s="227"/>
      <c r="D27" s="227"/>
      <c r="E27" s="227"/>
      <c r="F27" s="227"/>
      <c r="G27" s="228"/>
      <c r="H27" s="247"/>
      <c r="I27" s="248"/>
      <c r="J27" s="248"/>
      <c r="K27" s="248"/>
      <c r="L27" s="248"/>
      <c r="M27" s="248"/>
      <c r="N27" s="248"/>
      <c r="O27" s="248"/>
      <c r="P27" s="248"/>
      <c r="Q27" s="249"/>
      <c r="R27" s="64"/>
    </row>
    <row r="28" spans="1:18" x14ac:dyDescent="0.15">
      <c r="A28" s="64"/>
      <c r="B28" s="226"/>
      <c r="C28" s="227"/>
      <c r="D28" s="227"/>
      <c r="E28" s="227"/>
      <c r="F28" s="227"/>
      <c r="G28" s="228"/>
      <c r="H28" s="247"/>
      <c r="I28" s="248"/>
      <c r="J28" s="248"/>
      <c r="K28" s="248"/>
      <c r="L28" s="248"/>
      <c r="M28" s="248"/>
      <c r="N28" s="248"/>
      <c r="O28" s="248"/>
      <c r="P28" s="248"/>
      <c r="Q28" s="249"/>
      <c r="R28" s="64"/>
    </row>
    <row r="29" spans="1:18" x14ac:dyDescent="0.15">
      <c r="A29" s="64"/>
      <c r="B29" s="229"/>
      <c r="C29" s="230"/>
      <c r="D29" s="230"/>
      <c r="E29" s="230"/>
      <c r="F29" s="230"/>
      <c r="G29" s="231"/>
      <c r="H29" s="250"/>
      <c r="I29" s="251"/>
      <c r="J29" s="251"/>
      <c r="K29" s="251"/>
      <c r="L29" s="251"/>
      <c r="M29" s="251"/>
      <c r="N29" s="251"/>
      <c r="O29" s="251"/>
      <c r="P29" s="251"/>
      <c r="Q29" s="252"/>
      <c r="R29" s="64"/>
    </row>
    <row r="30" spans="1:18" ht="30.75" customHeight="1" x14ac:dyDescent="0.15">
      <c r="B30" s="253" t="s">
        <v>7</v>
      </c>
      <c r="C30" s="254"/>
      <c r="D30" s="254"/>
      <c r="E30" s="254"/>
      <c r="F30" s="254"/>
      <c r="G30" s="255"/>
      <c r="H30" s="253" t="s">
        <v>103</v>
      </c>
      <c r="I30" s="256"/>
      <c r="J30" s="256"/>
      <c r="K30" s="256"/>
      <c r="L30" s="256"/>
      <c r="M30" s="256"/>
      <c r="N30" s="256"/>
      <c r="O30" s="256"/>
      <c r="P30" s="256"/>
      <c r="Q30" s="243"/>
    </row>
  </sheetData>
  <mergeCells count="25">
    <mergeCell ref="B30:G30"/>
    <mergeCell ref="H30:Q30"/>
    <mergeCell ref="K4:L4"/>
    <mergeCell ref="K5:L5"/>
    <mergeCell ref="B10:G11"/>
    <mergeCell ref="H10:Q11"/>
    <mergeCell ref="B12:E13"/>
    <mergeCell ref="F12:G12"/>
    <mergeCell ref="H12:Q12"/>
    <mergeCell ref="F13:G13"/>
    <mergeCell ref="H13:Q13"/>
    <mergeCell ref="B7:E9"/>
    <mergeCell ref="B6:M6"/>
    <mergeCell ref="F8:G8"/>
    <mergeCell ref="H8:Q8"/>
    <mergeCell ref="F9:G9"/>
    <mergeCell ref="H9:Q9"/>
    <mergeCell ref="B14:G29"/>
    <mergeCell ref="H14:Q14"/>
    <mergeCell ref="B2:Q2"/>
    <mergeCell ref="M4:Q4"/>
    <mergeCell ref="M5:Q5"/>
    <mergeCell ref="F7:G7"/>
    <mergeCell ref="H7:Q7"/>
    <mergeCell ref="H15:Q29"/>
  </mergeCells>
  <phoneticPr fontId="1"/>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Y78"/>
  <sheetViews>
    <sheetView tabSelected="1" topLeftCell="A16" zoomScale="80" zoomScaleNormal="80" zoomScaleSheetLayoutView="90" workbookViewId="0">
      <selection activeCell="AM70" sqref="AM70:AQ74"/>
    </sheetView>
  </sheetViews>
  <sheetFormatPr defaultRowHeight="13.5" x14ac:dyDescent="0.15"/>
  <cols>
    <col min="1" max="1" width="1.25" style="6" customWidth="1"/>
    <col min="2" max="4" width="3.625" style="6" customWidth="1"/>
    <col min="5" max="10" width="4.375" style="6" customWidth="1"/>
    <col min="11" max="11" width="10.75" style="187" customWidth="1"/>
    <col min="12" max="12" width="1.25" style="13" hidden="1" customWidth="1"/>
    <col min="13" max="13" width="10.875" style="13" hidden="1" customWidth="1"/>
    <col min="14" max="16" width="9" style="13" hidden="1" customWidth="1"/>
    <col min="17" max="17" width="11.875" style="13" hidden="1" customWidth="1"/>
    <col min="18" max="18" width="9" style="13" hidden="1" customWidth="1"/>
    <col min="19" max="21" width="5.5" style="13" hidden="1" customWidth="1"/>
    <col min="22" max="23" width="15.25" style="13" hidden="1" customWidth="1"/>
    <col min="24" max="25" width="20.625" style="13" customWidth="1"/>
    <col min="26" max="26" width="10.75" style="13" customWidth="1"/>
    <col min="27" max="34" width="9" style="13" hidden="1" customWidth="1"/>
    <col min="35" max="35" width="8" style="13" hidden="1" customWidth="1"/>
    <col min="36" max="36" width="5.625" style="13" hidden="1" customWidth="1"/>
    <col min="37" max="38" width="20.625" style="13" customWidth="1"/>
    <col min="39" max="43" width="6.75" style="13" customWidth="1"/>
    <col min="44" max="16384" width="9" style="13"/>
  </cols>
  <sheetData>
    <row r="1" spans="1:51" ht="22.5" customHeight="1" x14ac:dyDescent="0.15">
      <c r="B1" s="103" t="s">
        <v>112</v>
      </c>
      <c r="C1" s="103"/>
      <c r="D1" s="103"/>
      <c r="E1" s="103"/>
      <c r="F1" s="103"/>
      <c r="G1" s="103"/>
      <c r="H1" s="103"/>
      <c r="I1" s="103"/>
      <c r="J1" s="103"/>
      <c r="K1" s="185"/>
      <c r="AM1" s="106" t="s">
        <v>44</v>
      </c>
    </row>
    <row r="2" spans="1:51" ht="20.25" customHeight="1" x14ac:dyDescent="0.15">
      <c r="B2" s="103"/>
      <c r="C2" s="103"/>
      <c r="D2" s="103"/>
      <c r="E2" s="103"/>
      <c r="F2" s="103"/>
      <c r="G2" s="103"/>
      <c r="H2" s="103"/>
      <c r="I2" s="103"/>
      <c r="J2" s="103"/>
      <c r="K2" s="185"/>
      <c r="L2" s="103"/>
      <c r="M2" s="103"/>
      <c r="N2" s="103"/>
      <c r="O2" s="103"/>
      <c r="P2" s="103"/>
      <c r="Q2" s="103"/>
      <c r="R2" s="103"/>
      <c r="S2" s="103"/>
      <c r="T2" s="103"/>
      <c r="U2" s="103"/>
      <c r="V2" s="103"/>
      <c r="W2" s="103"/>
      <c r="X2" s="103"/>
      <c r="Y2" s="103"/>
      <c r="Z2" s="103"/>
      <c r="AN2" s="104" t="s">
        <v>45</v>
      </c>
      <c r="AO2" s="268" t="s">
        <v>51</v>
      </c>
      <c r="AP2" s="268"/>
    </row>
    <row r="3" spans="1:51" ht="20.25" customHeight="1" x14ac:dyDescent="0.15">
      <c r="B3" s="103"/>
      <c r="C3" s="103"/>
      <c r="D3" s="103"/>
      <c r="E3" s="103"/>
      <c r="F3" s="103"/>
      <c r="G3" s="103"/>
      <c r="H3" s="103"/>
      <c r="I3" s="103"/>
      <c r="J3" s="103"/>
      <c r="K3" s="185"/>
      <c r="L3" s="103"/>
      <c r="M3" s="103"/>
      <c r="N3" s="103"/>
      <c r="O3" s="103"/>
      <c r="P3" s="103"/>
      <c r="Q3" s="103"/>
      <c r="R3" s="103"/>
      <c r="S3" s="103"/>
      <c r="T3" s="103"/>
      <c r="U3" s="103"/>
      <c r="V3" s="103"/>
      <c r="W3" s="103"/>
      <c r="X3" s="103"/>
      <c r="Y3" s="103"/>
      <c r="Z3" s="103"/>
      <c r="AN3" s="104" t="s">
        <v>46</v>
      </c>
      <c r="AO3" s="268" t="s">
        <v>52</v>
      </c>
      <c r="AP3" s="268"/>
    </row>
    <row r="4" spans="1:51" ht="20.25" customHeight="1" x14ac:dyDescent="0.15">
      <c r="B4" s="442" t="s">
        <v>36</v>
      </c>
      <c r="C4" s="443"/>
      <c r="D4" s="444"/>
      <c r="E4" s="448" t="str">
        <f>'評価シート（指定概要）'!H7</f>
        <v>ひまわり荘</v>
      </c>
      <c r="F4" s="449"/>
      <c r="G4" s="449"/>
      <c r="H4" s="449"/>
      <c r="I4" s="449"/>
      <c r="J4" s="450"/>
      <c r="K4" s="454" t="s">
        <v>37</v>
      </c>
      <c r="L4" s="189"/>
      <c r="M4" s="189"/>
      <c r="N4" s="189"/>
      <c r="O4" s="189"/>
      <c r="P4" s="189"/>
      <c r="Q4" s="189"/>
      <c r="R4" s="189"/>
      <c r="S4" s="189"/>
      <c r="T4" s="189"/>
      <c r="U4" s="189"/>
      <c r="V4" s="189"/>
      <c r="W4" s="189"/>
      <c r="X4" s="442" t="str">
        <f>'評価シート（指定概要）'!H12</f>
        <v>社会福祉法人　川西市社会福祉協議会</v>
      </c>
      <c r="Y4" s="444"/>
      <c r="Z4" s="456" t="s">
        <v>38</v>
      </c>
      <c r="AA4" s="1"/>
      <c r="AB4" s="1"/>
      <c r="AC4" s="1"/>
      <c r="AD4" s="1"/>
      <c r="AE4" s="1"/>
      <c r="AF4" s="1"/>
      <c r="AG4" s="1"/>
      <c r="AH4" s="1"/>
      <c r="AI4" s="1"/>
      <c r="AJ4" s="1"/>
      <c r="AK4" s="457" t="str">
        <f>'評価シート（指定概要）'!M4</f>
        <v>健康福祉部　福祉推進室　障害福祉課</v>
      </c>
      <c r="AL4" s="458"/>
      <c r="AN4" s="104" t="s">
        <v>47</v>
      </c>
      <c r="AO4" s="268" t="s">
        <v>49</v>
      </c>
      <c r="AP4" s="268"/>
    </row>
    <row r="5" spans="1:51" ht="20.25" customHeight="1" thickBot="1" x14ac:dyDescent="0.2">
      <c r="B5" s="445"/>
      <c r="C5" s="446"/>
      <c r="D5" s="447"/>
      <c r="E5" s="451"/>
      <c r="F5" s="452"/>
      <c r="G5" s="452"/>
      <c r="H5" s="452"/>
      <c r="I5" s="452"/>
      <c r="J5" s="453"/>
      <c r="K5" s="455"/>
      <c r="L5" s="190"/>
      <c r="M5" s="190"/>
      <c r="N5" s="190"/>
      <c r="O5" s="190"/>
      <c r="P5" s="190"/>
      <c r="Q5" s="190"/>
      <c r="R5" s="190"/>
      <c r="S5" s="190"/>
      <c r="T5" s="190"/>
      <c r="U5" s="190"/>
      <c r="V5" s="190"/>
      <c r="W5" s="190"/>
      <c r="X5" s="445"/>
      <c r="Y5" s="447"/>
      <c r="Z5" s="454"/>
      <c r="AA5" s="1"/>
      <c r="AB5" s="1"/>
      <c r="AC5" s="1"/>
      <c r="AD5" s="1"/>
      <c r="AE5" s="1"/>
      <c r="AF5" s="1"/>
      <c r="AG5" s="1"/>
      <c r="AH5" s="1"/>
      <c r="AI5" s="1"/>
      <c r="AJ5" s="1"/>
      <c r="AK5" s="459"/>
      <c r="AL5" s="460"/>
      <c r="AN5" s="107" t="s">
        <v>48</v>
      </c>
      <c r="AO5" s="484" t="s">
        <v>50</v>
      </c>
      <c r="AP5" s="484"/>
    </row>
    <row r="6" spans="1:51" s="4" customFormat="1" ht="30.75" customHeight="1" thickBot="1" x14ac:dyDescent="0.2">
      <c r="A6" s="20"/>
      <c r="B6" s="469" t="s">
        <v>43</v>
      </c>
      <c r="C6" s="470"/>
      <c r="D6" s="470"/>
      <c r="E6" s="470"/>
      <c r="F6" s="470"/>
      <c r="G6" s="470"/>
      <c r="H6" s="470"/>
      <c r="I6" s="470"/>
      <c r="J6" s="471"/>
      <c r="K6" s="473" t="s">
        <v>54</v>
      </c>
      <c r="L6" s="474"/>
      <c r="M6" s="474"/>
      <c r="N6" s="474"/>
      <c r="O6" s="474"/>
      <c r="P6" s="474"/>
      <c r="Q6" s="474"/>
      <c r="R6" s="474"/>
      <c r="S6" s="474"/>
      <c r="T6" s="474"/>
      <c r="U6" s="474"/>
      <c r="V6" s="474"/>
      <c r="W6" s="474"/>
      <c r="X6" s="474"/>
      <c r="Y6" s="475"/>
      <c r="Z6" s="473" t="s">
        <v>53</v>
      </c>
      <c r="AA6" s="474"/>
      <c r="AB6" s="474"/>
      <c r="AC6" s="474"/>
      <c r="AD6" s="474"/>
      <c r="AE6" s="474"/>
      <c r="AF6" s="474"/>
      <c r="AG6" s="474"/>
      <c r="AH6" s="474"/>
      <c r="AI6" s="474"/>
      <c r="AJ6" s="474"/>
      <c r="AK6" s="474"/>
      <c r="AL6" s="475"/>
      <c r="AM6" s="488" t="s">
        <v>58</v>
      </c>
      <c r="AN6" s="489"/>
      <c r="AO6" s="489"/>
      <c r="AP6" s="489"/>
      <c r="AQ6" s="490"/>
    </row>
    <row r="7" spans="1:51" s="140" customFormat="1" ht="30.75" customHeight="1" thickTop="1" thickBot="1" x14ac:dyDescent="0.2">
      <c r="A7" s="132"/>
      <c r="B7" s="401" t="s">
        <v>78</v>
      </c>
      <c r="C7" s="402"/>
      <c r="D7" s="402"/>
      <c r="E7" s="402"/>
      <c r="F7" s="402"/>
      <c r="G7" s="402"/>
      <c r="H7" s="402"/>
      <c r="I7" s="402"/>
      <c r="J7" s="403"/>
      <c r="K7" s="197" t="s">
        <v>56</v>
      </c>
      <c r="L7" s="198"/>
      <c r="M7" s="198"/>
      <c r="N7" s="198"/>
      <c r="O7" s="198"/>
      <c r="P7" s="198"/>
      <c r="Q7" s="198"/>
      <c r="R7" s="198"/>
      <c r="S7" s="198"/>
      <c r="T7" s="198"/>
      <c r="U7" s="198"/>
      <c r="V7" s="198"/>
      <c r="W7" s="198"/>
      <c r="X7" s="493" t="s">
        <v>79</v>
      </c>
      <c r="Y7" s="487"/>
      <c r="Z7" s="199" t="s">
        <v>56</v>
      </c>
      <c r="AA7" s="200"/>
      <c r="AB7" s="200"/>
      <c r="AC7" s="200"/>
      <c r="AD7" s="200"/>
      <c r="AE7" s="200"/>
      <c r="AF7" s="200"/>
      <c r="AG7" s="200"/>
      <c r="AH7" s="200"/>
      <c r="AI7" s="200"/>
      <c r="AJ7" s="200"/>
      <c r="AK7" s="518" t="s">
        <v>79</v>
      </c>
      <c r="AL7" s="519"/>
      <c r="AM7" s="491"/>
      <c r="AN7" s="373"/>
      <c r="AO7" s="373"/>
      <c r="AP7" s="373"/>
      <c r="AQ7" s="492"/>
    </row>
    <row r="8" spans="1:51" s="140" customFormat="1" ht="30.75" hidden="1" customHeight="1" thickTop="1" thickBot="1" x14ac:dyDescent="0.2">
      <c r="A8" s="132"/>
      <c r="B8" s="193"/>
      <c r="C8" s="194"/>
      <c r="D8" s="194"/>
      <c r="E8" s="194"/>
      <c r="F8" s="194"/>
      <c r="G8" s="194"/>
      <c r="H8" s="194"/>
      <c r="I8" s="194"/>
      <c r="J8" s="195"/>
      <c r="K8" s="196"/>
      <c r="L8" s="134"/>
      <c r="M8" s="134"/>
      <c r="N8" s="134"/>
      <c r="O8" s="134"/>
      <c r="P8" s="135"/>
      <c r="Q8" s="105" t="s">
        <v>20</v>
      </c>
      <c r="R8" s="476" t="s">
        <v>21</v>
      </c>
      <c r="S8" s="476"/>
      <c r="T8" s="476"/>
      <c r="U8" s="477"/>
      <c r="V8" s="137"/>
      <c r="W8" s="137"/>
      <c r="X8" s="137"/>
      <c r="Y8" s="137"/>
      <c r="Z8" s="128"/>
      <c r="AA8" s="134"/>
      <c r="AB8" s="134"/>
      <c r="AC8" s="134"/>
      <c r="AD8" s="134"/>
      <c r="AE8" s="135"/>
      <c r="AF8" s="135"/>
      <c r="AG8" s="136"/>
      <c r="AH8" s="137"/>
      <c r="AI8" s="137"/>
      <c r="AJ8" s="137"/>
      <c r="AK8" s="137"/>
      <c r="AL8" s="137"/>
      <c r="AM8" s="133"/>
      <c r="AN8" s="138"/>
      <c r="AO8" s="138"/>
      <c r="AP8" s="138"/>
      <c r="AQ8" s="139"/>
    </row>
    <row r="9" spans="1:51" ht="25.5" hidden="1" customHeight="1" thickTop="1" thickBot="1" x14ac:dyDescent="0.2">
      <c r="B9" s="401" t="s">
        <v>10</v>
      </c>
      <c r="C9" s="402"/>
      <c r="D9" s="402"/>
      <c r="E9" s="402"/>
      <c r="F9" s="402"/>
      <c r="G9" s="402"/>
      <c r="H9" s="402"/>
      <c r="I9" s="402"/>
      <c r="J9" s="403"/>
      <c r="K9" s="176" t="s">
        <v>28</v>
      </c>
      <c r="L9" s="95"/>
      <c r="M9" s="95"/>
      <c r="N9" s="95"/>
      <c r="O9" s="95"/>
      <c r="P9" s="96" t="s">
        <v>15</v>
      </c>
      <c r="Q9" s="97">
        <v>3</v>
      </c>
      <c r="R9" s="98">
        <v>2.5</v>
      </c>
      <c r="S9" s="95" t="s">
        <v>19</v>
      </c>
      <c r="T9" s="95"/>
      <c r="U9" s="95"/>
      <c r="V9" s="95"/>
      <c r="W9" s="95"/>
      <c r="X9" s="95"/>
      <c r="Y9" s="95"/>
      <c r="Z9" s="116" t="s">
        <v>28</v>
      </c>
      <c r="AA9" s="99"/>
      <c r="AB9" s="99"/>
      <c r="AC9" s="99"/>
      <c r="AD9" s="99"/>
      <c r="AE9" s="100" t="s">
        <v>15</v>
      </c>
      <c r="AF9" s="101">
        <v>3</v>
      </c>
      <c r="AG9" s="102">
        <v>2.5</v>
      </c>
      <c r="AH9" s="99" t="s">
        <v>19</v>
      </c>
      <c r="AI9" s="99"/>
      <c r="AJ9" s="99"/>
      <c r="AK9" s="99"/>
      <c r="AL9" s="99"/>
      <c r="AM9" s="485" t="s">
        <v>28</v>
      </c>
      <c r="AN9" s="486"/>
      <c r="AO9" s="486"/>
      <c r="AP9" s="486"/>
      <c r="AQ9" s="487"/>
    </row>
    <row r="10" spans="1:51" s="1" customFormat="1" ht="40.5" customHeight="1" thickBot="1" x14ac:dyDescent="0.2">
      <c r="A10" s="21"/>
      <c r="B10" s="404" t="s">
        <v>60</v>
      </c>
      <c r="C10" s="405"/>
      <c r="D10" s="405"/>
      <c r="E10" s="405"/>
      <c r="F10" s="405"/>
      <c r="G10" s="405"/>
      <c r="H10" s="405"/>
      <c r="I10" s="405"/>
      <c r="J10" s="406"/>
      <c r="K10" s="117" t="str">
        <f>IF(M10="評価なし","評価なし",IF(M10&gt;=2.5,"A",IF(M10&gt;=1.5,"B", IF(M10&gt;=0.5,"C",IF(M10&lt;0.5,"D","評価なし")))))</f>
        <v>A</v>
      </c>
      <c r="L10" s="69"/>
      <c r="M10" s="70">
        <f>IF(AND(M12="評価なし",M14="評価なし",M16="評価なし",M21="評価なし",M22="評価なし",M27="評価なし",M28="評価なし",M29="評価なし",M30="評価なし"),"評価なし",(N12+N14+N16+N21+N22+N27+N28+N29+N30)/(9-N10))</f>
        <v>3</v>
      </c>
      <c r="N10" s="71">
        <f>COUNTIF(M12:M17,"評価なし")+COUNTIF(M21:M22,"評価なし")+COUNTIF(M27:M30,"評価なし")</f>
        <v>0</v>
      </c>
      <c r="O10" s="69"/>
      <c r="P10" s="72" t="s">
        <v>16</v>
      </c>
      <c r="Q10" s="73">
        <v>2</v>
      </c>
      <c r="R10" s="74">
        <v>1.5</v>
      </c>
      <c r="S10" s="69" t="s">
        <v>19</v>
      </c>
      <c r="T10" s="69">
        <v>2.5</v>
      </c>
      <c r="U10" s="69" t="s">
        <v>26</v>
      </c>
      <c r="V10" s="69"/>
      <c r="W10" s="69"/>
      <c r="X10" s="494"/>
      <c r="Y10" s="495"/>
      <c r="Z10" s="117" t="str">
        <f>IF(AB10="評価なし","評価なし",IF(AB10&gt;=2.5,"A",IF(AB10&gt;=1.5,"B", IF(AB10&gt;=0.5,"C",IF(AB10&lt;0.5,"D","評価なし")))))</f>
        <v>B</v>
      </c>
      <c r="AA10" s="2"/>
      <c r="AB10" s="67">
        <f>IF(AND(AB12="評価なし",AB14="評価なし",AB16="評価なし",AB21="評価なし",AB22="評価なし",AB27="評価なし",AB28="評価なし",AB29="評価なし",AB30="評価なし"),"評価なし",(AC12+AC14+AC16+AC21+AC22+AC27+AC28+AC29+AC30)/(9-AC10))</f>
        <v>2.1111111111111112</v>
      </c>
      <c r="AC10" s="42">
        <f>COUNTIF(AB12:AB17,"評価なし")+COUNTIF(AB21:AB22,"評価なし")+COUNTIF(AB27:AB30,"評価なし")</f>
        <v>0</v>
      </c>
      <c r="AD10" s="2"/>
      <c r="AE10" s="19" t="s">
        <v>16</v>
      </c>
      <c r="AF10" s="25">
        <v>2</v>
      </c>
      <c r="AG10" s="26">
        <v>1.5</v>
      </c>
      <c r="AH10" s="27" t="s">
        <v>19</v>
      </c>
      <c r="AI10" s="27">
        <v>2.5</v>
      </c>
      <c r="AJ10" s="27" t="s">
        <v>26</v>
      </c>
      <c r="AK10" s="494"/>
      <c r="AL10" s="508"/>
      <c r="AM10" s="404" t="s">
        <v>57</v>
      </c>
      <c r="AN10" s="405"/>
      <c r="AO10" s="405"/>
      <c r="AP10" s="405"/>
      <c r="AQ10" s="406"/>
      <c r="AR10" s="88"/>
      <c r="AS10" s="88"/>
      <c r="AT10" s="88"/>
      <c r="AU10" s="88"/>
      <c r="AV10" s="88"/>
      <c r="AW10" s="88"/>
      <c r="AX10" s="88"/>
      <c r="AY10" s="88"/>
    </row>
    <row r="11" spans="1:51" ht="42" customHeight="1" x14ac:dyDescent="0.15">
      <c r="B11" s="407" t="s">
        <v>29</v>
      </c>
      <c r="C11" s="408"/>
      <c r="D11" s="408"/>
      <c r="E11" s="408"/>
      <c r="F11" s="408"/>
      <c r="G11" s="408"/>
      <c r="H11" s="408"/>
      <c r="I11" s="408"/>
      <c r="J11" s="409"/>
      <c r="K11" s="127" t="str">
        <f>IF(M11="評価なし","評価なし",IF(M11&gt;=2.5,"A",IF(M11&gt;=1.5,"B", IF(M11&gt;=0.5,"C",IF(M11&lt;0.5,"D","評価なし")))))</f>
        <v>A</v>
      </c>
      <c r="L11" s="17"/>
      <c r="M11" s="68">
        <f>IF(AND(M12="評価なし",M14="評価なし",M16="評価なし"),"評価なし",(N12+N14+N16)/(3-N11))</f>
        <v>3</v>
      </c>
      <c r="N11" s="17">
        <f>COUNTIF(M12:M17,"評価なし")</f>
        <v>0</v>
      </c>
      <c r="O11" s="17"/>
      <c r="P11" s="28" t="s">
        <v>17</v>
      </c>
      <c r="Q11" s="29">
        <v>1</v>
      </c>
      <c r="R11" s="30">
        <v>0.5</v>
      </c>
      <c r="S11" s="31" t="s">
        <v>19</v>
      </c>
      <c r="T11" s="31">
        <v>1.5</v>
      </c>
      <c r="U11" s="31" t="s">
        <v>26</v>
      </c>
      <c r="V11" s="31"/>
      <c r="W11" s="31"/>
      <c r="X11" s="425"/>
      <c r="Y11" s="426"/>
      <c r="Z11" s="129" t="str">
        <f>IF(AB11="評価なし","評価なし",IF(AB11&gt;=2.5,"A",IF(AB11&gt;=1.5,"B", IF(AB11&gt;=0.5,"C",IF(AB11&lt;0.5,"D","評価なし")))))</f>
        <v>B</v>
      </c>
      <c r="AA11" s="17"/>
      <c r="AB11" s="14">
        <f>IF(AND(AB12="評価なし",AB14="評価なし",AB16="評価なし"),"評価なし",(AC12+AC14+AC16)/(3-AC11))</f>
        <v>1.6666666666666667</v>
      </c>
      <c r="AC11" s="17">
        <f>COUNTIF(AB12:AB17,"評価なし")</f>
        <v>0</v>
      </c>
      <c r="AD11" s="17"/>
      <c r="AE11" s="10" t="s">
        <v>17</v>
      </c>
      <c r="AF11" s="11">
        <v>1</v>
      </c>
      <c r="AG11" s="8">
        <v>0.5</v>
      </c>
      <c r="AH11" s="9" t="s">
        <v>19</v>
      </c>
      <c r="AI11" s="9">
        <v>1.5</v>
      </c>
      <c r="AJ11" s="9" t="s">
        <v>26</v>
      </c>
      <c r="AK11" s="318"/>
      <c r="AL11" s="319"/>
      <c r="AM11" s="407" t="s">
        <v>29</v>
      </c>
      <c r="AN11" s="408"/>
      <c r="AO11" s="408"/>
      <c r="AP11" s="408"/>
      <c r="AQ11" s="409"/>
      <c r="AR11" s="66"/>
      <c r="AS11" s="66"/>
      <c r="AT11" s="66"/>
      <c r="AU11" s="66"/>
      <c r="AV11" s="66"/>
      <c r="AW11" s="66"/>
      <c r="AX11" s="66"/>
      <c r="AY11" s="66"/>
    </row>
    <row r="12" spans="1:51" ht="52.5" customHeight="1" x14ac:dyDescent="0.15">
      <c r="B12" s="328" t="s">
        <v>94</v>
      </c>
      <c r="C12" s="329"/>
      <c r="D12" s="329"/>
      <c r="E12" s="329"/>
      <c r="F12" s="329"/>
      <c r="G12" s="329"/>
      <c r="H12" s="329"/>
      <c r="I12" s="329"/>
      <c r="J12" s="330"/>
      <c r="K12" s="483" t="s">
        <v>114</v>
      </c>
      <c r="L12" s="43"/>
      <c r="M12" s="478" t="str">
        <f>IF(K12="A","3",IF(K12="B","2", IF(K12="C","1",IF(K12="D","0","評価なし"))))</f>
        <v>3</v>
      </c>
      <c r="N12" s="77" t="str">
        <f>IF(M12="評価なし",0,M12)</f>
        <v>3</v>
      </c>
      <c r="O12" s="43"/>
      <c r="P12" s="115" t="s">
        <v>18</v>
      </c>
      <c r="Q12" s="79">
        <v>0</v>
      </c>
      <c r="R12" s="80">
        <v>0.5</v>
      </c>
      <c r="S12" s="81" t="s">
        <v>26</v>
      </c>
      <c r="T12" s="81"/>
      <c r="U12" s="81"/>
      <c r="V12" s="81"/>
      <c r="W12" s="81"/>
      <c r="X12" s="496" t="s">
        <v>121</v>
      </c>
      <c r="Y12" s="497"/>
      <c r="Z12" s="483" t="s">
        <v>185</v>
      </c>
      <c r="AA12" s="124"/>
      <c r="AB12" s="511" t="str">
        <f>IF(Z12="A","3",IF(Z12="B","2", IF(Z12="C","1",IF(Z12="D","0","評価なし"))))</f>
        <v>1</v>
      </c>
      <c r="AC12" s="58" t="str">
        <f>IF(AB12="評価なし",0,AB12)</f>
        <v>1</v>
      </c>
      <c r="AD12" s="124"/>
      <c r="AE12" s="141" t="s">
        <v>169</v>
      </c>
      <c r="AF12" s="142">
        <v>0</v>
      </c>
      <c r="AG12" s="143">
        <v>0.5</v>
      </c>
      <c r="AH12" s="144" t="s">
        <v>26</v>
      </c>
      <c r="AI12" s="144"/>
      <c r="AJ12" s="144"/>
      <c r="AK12" s="496" t="s">
        <v>191</v>
      </c>
      <c r="AL12" s="497"/>
      <c r="AM12" s="581" t="s">
        <v>208</v>
      </c>
      <c r="AN12" s="582"/>
      <c r="AO12" s="582"/>
      <c r="AP12" s="582"/>
      <c r="AQ12" s="583"/>
    </row>
    <row r="13" spans="1:51" ht="66.75" customHeight="1" x14ac:dyDescent="0.15">
      <c r="B13" s="410"/>
      <c r="C13" s="411"/>
      <c r="D13" s="411"/>
      <c r="E13" s="411"/>
      <c r="F13" s="411"/>
      <c r="G13" s="411"/>
      <c r="H13" s="411"/>
      <c r="I13" s="411"/>
      <c r="J13" s="412"/>
      <c r="K13" s="481"/>
      <c r="L13" s="44"/>
      <c r="M13" s="479" t="str">
        <f>IF(K13="A","10",IF(K13="B","8", IF(K13="C","7",IF(K13="D","5","0"))))</f>
        <v>0</v>
      </c>
      <c r="N13" s="44"/>
      <c r="O13" s="44"/>
      <c r="P13" s="82" t="s">
        <v>22</v>
      </c>
      <c r="Q13" s="44"/>
      <c r="R13" s="44"/>
      <c r="S13" s="44"/>
      <c r="T13" s="44"/>
      <c r="U13" s="44"/>
      <c r="V13" s="44"/>
      <c r="W13" s="44"/>
      <c r="X13" s="498"/>
      <c r="Y13" s="499"/>
      <c r="Z13" s="481"/>
      <c r="AA13" s="60"/>
      <c r="AB13" s="512" t="str">
        <f>IF(Z13="A","10",IF(Z13="B","8", IF(Z13="C","7",IF(Z13="D","5","0"))))</f>
        <v>0</v>
      </c>
      <c r="AC13" s="60"/>
      <c r="AD13" s="60"/>
      <c r="AE13" s="145" t="s">
        <v>22</v>
      </c>
      <c r="AF13" s="60"/>
      <c r="AG13" s="60"/>
      <c r="AH13" s="60"/>
      <c r="AI13" s="60"/>
      <c r="AJ13" s="60"/>
      <c r="AK13" s="498"/>
      <c r="AL13" s="499"/>
      <c r="AM13" s="584"/>
      <c r="AN13" s="585"/>
      <c r="AO13" s="585"/>
      <c r="AP13" s="585"/>
      <c r="AQ13" s="586"/>
    </row>
    <row r="14" spans="1:51" ht="52.5" customHeight="1" x14ac:dyDescent="0.15">
      <c r="B14" s="331" t="s">
        <v>93</v>
      </c>
      <c r="C14" s="332"/>
      <c r="D14" s="332"/>
      <c r="E14" s="332"/>
      <c r="F14" s="332"/>
      <c r="G14" s="332"/>
      <c r="H14" s="332"/>
      <c r="I14" s="332"/>
      <c r="J14" s="333"/>
      <c r="K14" s="481" t="s">
        <v>114</v>
      </c>
      <c r="L14" s="44"/>
      <c r="M14" s="479" t="str">
        <f>IF(K14="A","3",IF(K14="B","2", IF(K14="C","1",IF(K14="D","0","評価なし"))))</f>
        <v>3</v>
      </c>
      <c r="N14" s="83" t="str">
        <f>IF(M14="評価なし",0,M14)</f>
        <v>3</v>
      </c>
      <c r="O14" s="44"/>
      <c r="P14" s="44" t="s">
        <v>25</v>
      </c>
      <c r="Q14" s="44"/>
      <c r="R14" s="44"/>
      <c r="S14" s="44"/>
      <c r="T14" s="44"/>
      <c r="U14" s="44"/>
      <c r="V14" s="44"/>
      <c r="W14" s="44"/>
      <c r="X14" s="500" t="s">
        <v>122</v>
      </c>
      <c r="Y14" s="500"/>
      <c r="Z14" s="481" t="s">
        <v>185</v>
      </c>
      <c r="AA14" s="60"/>
      <c r="AB14" s="512" t="str">
        <f>IF(Z14="A","3",IF(Z14="B","2", IF(Z14="C","1",IF(Z14="D","0","評価なし"))))</f>
        <v>1</v>
      </c>
      <c r="AC14" s="61" t="str">
        <f>IF(AB14="評価なし",0,AB14)</f>
        <v>1</v>
      </c>
      <c r="AD14" s="60"/>
      <c r="AE14" s="60" t="s">
        <v>170</v>
      </c>
      <c r="AF14" s="60"/>
      <c r="AG14" s="60"/>
      <c r="AH14" s="60"/>
      <c r="AI14" s="60"/>
      <c r="AJ14" s="60"/>
      <c r="AK14" s="509" t="s">
        <v>192</v>
      </c>
      <c r="AL14" s="509"/>
      <c r="AM14" s="584" t="s">
        <v>208</v>
      </c>
      <c r="AN14" s="585"/>
      <c r="AO14" s="585"/>
      <c r="AP14" s="585"/>
      <c r="AQ14" s="586"/>
    </row>
    <row r="15" spans="1:51" ht="47.25" customHeight="1" x14ac:dyDescent="0.15">
      <c r="B15" s="410"/>
      <c r="C15" s="411"/>
      <c r="D15" s="411"/>
      <c r="E15" s="411"/>
      <c r="F15" s="411"/>
      <c r="G15" s="411"/>
      <c r="H15" s="411"/>
      <c r="I15" s="411"/>
      <c r="J15" s="412"/>
      <c r="K15" s="481"/>
      <c r="L15" s="44"/>
      <c r="M15" s="479" t="str">
        <f>IF(K15="A","10",IF(K15="B","8", IF(K15="C","7",IF(K15="D","5","0"))))</f>
        <v>0</v>
      </c>
      <c r="N15" s="44"/>
      <c r="O15" s="44"/>
      <c r="P15" s="44" t="s">
        <v>23</v>
      </c>
      <c r="Q15" s="44"/>
      <c r="R15" s="44"/>
      <c r="S15" s="44"/>
      <c r="T15" s="44"/>
      <c r="U15" s="44"/>
      <c r="V15" s="44"/>
      <c r="W15" s="44"/>
      <c r="X15" s="500"/>
      <c r="Y15" s="500"/>
      <c r="Z15" s="481"/>
      <c r="AA15" s="60"/>
      <c r="AB15" s="512" t="str">
        <f>IF(Z15="A","10",IF(Z15="B","8", IF(Z15="C","7",IF(Z15="D","5","0"))))</f>
        <v>0</v>
      </c>
      <c r="AC15" s="60"/>
      <c r="AD15" s="60"/>
      <c r="AE15" s="60" t="s">
        <v>23</v>
      </c>
      <c r="AF15" s="60"/>
      <c r="AG15" s="60"/>
      <c r="AH15" s="60"/>
      <c r="AI15" s="60"/>
      <c r="AJ15" s="60"/>
      <c r="AK15" s="509"/>
      <c r="AL15" s="509"/>
      <c r="AM15" s="584"/>
      <c r="AN15" s="585"/>
      <c r="AO15" s="585"/>
      <c r="AP15" s="585"/>
      <c r="AQ15" s="586"/>
    </row>
    <row r="16" spans="1:51" ht="52.5" customHeight="1" x14ac:dyDescent="0.15">
      <c r="B16" s="331" t="s">
        <v>95</v>
      </c>
      <c r="C16" s="332"/>
      <c r="D16" s="332"/>
      <c r="E16" s="332"/>
      <c r="F16" s="332"/>
      <c r="G16" s="332"/>
      <c r="H16" s="332"/>
      <c r="I16" s="332"/>
      <c r="J16" s="333"/>
      <c r="K16" s="481" t="s">
        <v>114</v>
      </c>
      <c r="L16" s="44"/>
      <c r="M16" s="479" t="str">
        <f>IF(K16="A","3",IF(K16="B","2", IF(K16="C","1",IF(K16="D","0","評価なし"))))</f>
        <v>3</v>
      </c>
      <c r="N16" s="83" t="str">
        <f>IF(M16="評価なし",0,M16)</f>
        <v>3</v>
      </c>
      <c r="O16" s="44"/>
      <c r="P16" s="44" t="s">
        <v>24</v>
      </c>
      <c r="Q16" s="44"/>
      <c r="R16" s="44"/>
      <c r="S16" s="44"/>
      <c r="T16" s="44"/>
      <c r="U16" s="44"/>
      <c r="V16" s="44"/>
      <c r="W16" s="44"/>
      <c r="X16" s="500" t="s">
        <v>123</v>
      </c>
      <c r="Y16" s="500"/>
      <c r="Z16" s="481" t="s">
        <v>114</v>
      </c>
      <c r="AA16" s="60"/>
      <c r="AB16" s="512" t="str">
        <f>IF(Z16="A","3",IF(Z16="B","2", IF(Z16="C","1",IF(Z16="D","0","評価なし"))))</f>
        <v>3</v>
      </c>
      <c r="AC16" s="61" t="str">
        <f>IF(AB16="評価なし",0,AB16)</f>
        <v>3</v>
      </c>
      <c r="AD16" s="60"/>
      <c r="AE16" s="60" t="s">
        <v>24</v>
      </c>
      <c r="AF16" s="60"/>
      <c r="AG16" s="60"/>
      <c r="AH16" s="60"/>
      <c r="AI16" s="60"/>
      <c r="AJ16" s="60"/>
      <c r="AK16" s="509" t="s">
        <v>171</v>
      </c>
      <c r="AL16" s="509"/>
      <c r="AM16" s="584" t="s">
        <v>208</v>
      </c>
      <c r="AN16" s="585"/>
      <c r="AO16" s="585"/>
      <c r="AP16" s="585"/>
      <c r="AQ16" s="586"/>
    </row>
    <row r="17" spans="1:51" ht="52.5" customHeight="1" x14ac:dyDescent="0.15">
      <c r="B17" s="413"/>
      <c r="C17" s="414"/>
      <c r="D17" s="414"/>
      <c r="E17" s="414"/>
      <c r="F17" s="414"/>
      <c r="G17" s="414"/>
      <c r="H17" s="414"/>
      <c r="I17" s="414"/>
      <c r="J17" s="415"/>
      <c r="K17" s="482"/>
      <c r="L17" s="84"/>
      <c r="M17" s="480" t="str">
        <f>IF(K17="A","10",IF(K17="B","8", IF(K17="C","7",IF(K17="D","5","0"))))</f>
        <v>0</v>
      </c>
      <c r="N17" s="84"/>
      <c r="O17" s="84"/>
      <c r="P17" s="84" t="s">
        <v>27</v>
      </c>
      <c r="Q17" s="84"/>
      <c r="R17" s="84"/>
      <c r="S17" s="84"/>
      <c r="T17" s="84"/>
      <c r="U17" s="84"/>
      <c r="V17" s="84"/>
      <c r="W17" s="84"/>
      <c r="X17" s="501"/>
      <c r="Y17" s="501"/>
      <c r="Z17" s="482"/>
      <c r="AA17" s="146"/>
      <c r="AB17" s="513" t="str">
        <f>IF(Z17="A","10",IF(Z17="B","8", IF(Z17="C","7",IF(Z17="D","5","0"))))</f>
        <v>0</v>
      </c>
      <c r="AC17" s="146"/>
      <c r="AD17" s="146"/>
      <c r="AE17" s="146" t="s">
        <v>27</v>
      </c>
      <c r="AF17" s="146"/>
      <c r="AG17" s="146"/>
      <c r="AH17" s="146"/>
      <c r="AI17" s="146"/>
      <c r="AJ17" s="146"/>
      <c r="AK17" s="510"/>
      <c r="AL17" s="510"/>
      <c r="AM17" s="587"/>
      <c r="AN17" s="588"/>
      <c r="AO17" s="588"/>
      <c r="AP17" s="588"/>
      <c r="AQ17" s="589"/>
    </row>
    <row r="18" spans="1:51" s="6" customFormat="1" ht="61.5" customHeight="1" x14ac:dyDescent="0.15">
      <c r="B18" s="301" t="s">
        <v>64</v>
      </c>
      <c r="C18" s="302"/>
      <c r="D18" s="302"/>
      <c r="E18" s="302"/>
      <c r="F18" s="302"/>
      <c r="G18" s="302"/>
      <c r="H18" s="302"/>
      <c r="I18" s="302"/>
      <c r="J18" s="303"/>
      <c r="K18" s="307" t="s">
        <v>124</v>
      </c>
      <c r="L18" s="221"/>
      <c r="M18" s="221"/>
      <c r="N18" s="221"/>
      <c r="O18" s="221"/>
      <c r="P18" s="221"/>
      <c r="Q18" s="221"/>
      <c r="R18" s="221"/>
      <c r="S18" s="221"/>
      <c r="T18" s="221"/>
      <c r="U18" s="221"/>
      <c r="V18" s="221"/>
      <c r="W18" s="221"/>
      <c r="X18" s="221"/>
      <c r="Y18" s="308"/>
      <c r="Z18" s="421" t="s">
        <v>193</v>
      </c>
      <c r="AA18" s="221"/>
      <c r="AB18" s="221"/>
      <c r="AC18" s="221"/>
      <c r="AD18" s="221"/>
      <c r="AE18" s="221"/>
      <c r="AF18" s="221"/>
      <c r="AG18" s="221"/>
      <c r="AH18" s="221"/>
      <c r="AI18" s="221"/>
      <c r="AJ18" s="221"/>
      <c r="AK18" s="221"/>
      <c r="AL18" s="308"/>
      <c r="AM18" s="578" t="s">
        <v>208</v>
      </c>
      <c r="AN18" s="579"/>
      <c r="AO18" s="579"/>
      <c r="AP18" s="579"/>
      <c r="AQ18" s="580"/>
    </row>
    <row r="19" spans="1:51" ht="61.5" customHeight="1" thickBot="1" x14ac:dyDescent="0.2">
      <c r="B19" s="304" t="s">
        <v>55</v>
      </c>
      <c r="C19" s="305"/>
      <c r="D19" s="305"/>
      <c r="E19" s="305"/>
      <c r="F19" s="305"/>
      <c r="G19" s="305"/>
      <c r="H19" s="305"/>
      <c r="I19" s="305"/>
      <c r="J19" s="306"/>
      <c r="K19" s="284" t="s">
        <v>125</v>
      </c>
      <c r="L19" s="285"/>
      <c r="M19" s="285"/>
      <c r="N19" s="285"/>
      <c r="O19" s="285"/>
      <c r="P19" s="285"/>
      <c r="Q19" s="285"/>
      <c r="R19" s="285"/>
      <c r="S19" s="285"/>
      <c r="T19" s="285"/>
      <c r="U19" s="285"/>
      <c r="V19" s="285"/>
      <c r="W19" s="285"/>
      <c r="X19" s="285"/>
      <c r="Y19" s="286"/>
      <c r="Z19" s="517" t="s">
        <v>194</v>
      </c>
      <c r="AA19" s="285"/>
      <c r="AB19" s="285"/>
      <c r="AC19" s="285"/>
      <c r="AD19" s="285"/>
      <c r="AE19" s="285"/>
      <c r="AF19" s="285"/>
      <c r="AG19" s="285"/>
      <c r="AH19" s="285"/>
      <c r="AI19" s="285"/>
      <c r="AJ19" s="285"/>
      <c r="AK19" s="285"/>
      <c r="AL19" s="285"/>
      <c r="AM19" s="472" t="s">
        <v>208</v>
      </c>
      <c r="AN19" s="376"/>
      <c r="AO19" s="376"/>
      <c r="AP19" s="376"/>
      <c r="AQ19" s="377"/>
    </row>
    <row r="20" spans="1:51" s="15" customFormat="1" ht="42" customHeight="1" x14ac:dyDescent="0.15">
      <c r="A20" s="21"/>
      <c r="B20" s="416" t="s">
        <v>30</v>
      </c>
      <c r="C20" s="417"/>
      <c r="D20" s="417"/>
      <c r="E20" s="417"/>
      <c r="F20" s="417"/>
      <c r="G20" s="417"/>
      <c r="H20" s="417"/>
      <c r="I20" s="417"/>
      <c r="J20" s="418"/>
      <c r="K20" s="112" t="str">
        <f>IF(M20="評価なし","評価なし",IF(M20&gt;=2.5,"A",IF(M20&gt;=1.5,"B", IF(M20&gt;=0.5,"C",IF(M20&lt;0.5,"D","評価なし")))))</f>
        <v>A</v>
      </c>
      <c r="L20" s="42"/>
      <c r="M20" s="32">
        <f>IF(AND(M21="評価なし",M22="評価なし"),"評価なし",(N21+N22)/(2-N20))</f>
        <v>3</v>
      </c>
      <c r="N20" s="42">
        <f>COUNTIF(M21:M22,"評価なし")</f>
        <v>0</v>
      </c>
      <c r="O20" s="42"/>
      <c r="P20" s="42"/>
      <c r="Q20" s="42"/>
      <c r="R20" s="42"/>
      <c r="S20" s="42"/>
      <c r="T20" s="42"/>
      <c r="U20" s="42"/>
      <c r="V20" s="42"/>
      <c r="W20" s="42"/>
      <c r="X20" s="296"/>
      <c r="Y20" s="334"/>
      <c r="Z20" s="112" t="str">
        <f>IF(AB20="評価なし","評価なし",IF(AB20&gt;=2.5,"A",IF(AB20&gt;=1.5,"B", IF(AB20&gt;=0.5,"C",IF(AB20&lt;0.5,"D","評価なし")))))</f>
        <v>B</v>
      </c>
      <c r="AA20" s="42"/>
      <c r="AB20" s="32">
        <f>IF(AND(AB21="評価なし",AB22="評価なし"),"評価なし",(AC21+AC22)/(2-AC20))</f>
        <v>2</v>
      </c>
      <c r="AC20" s="42">
        <f>COUNTIF(AB21:AB22,"評価なし")</f>
        <v>0</v>
      </c>
      <c r="AD20" s="42"/>
      <c r="AE20" s="42"/>
      <c r="AF20" s="42"/>
      <c r="AG20" s="42"/>
      <c r="AH20" s="42"/>
      <c r="AI20" s="42"/>
      <c r="AJ20" s="42"/>
      <c r="AK20" s="520"/>
      <c r="AL20" s="521"/>
      <c r="AM20" s="514" t="s">
        <v>30</v>
      </c>
      <c r="AN20" s="515"/>
      <c r="AO20" s="515"/>
      <c r="AP20" s="515"/>
      <c r="AQ20" s="516"/>
      <c r="AR20" s="89"/>
      <c r="AS20" s="90"/>
      <c r="AT20" s="90"/>
      <c r="AU20" s="90"/>
      <c r="AV20" s="90"/>
      <c r="AW20" s="90"/>
      <c r="AX20" s="90"/>
      <c r="AY20" s="90"/>
    </row>
    <row r="21" spans="1:51" s="15" customFormat="1" ht="81.75" customHeight="1" x14ac:dyDescent="0.15">
      <c r="A21" s="21"/>
      <c r="B21" s="320" t="s">
        <v>11</v>
      </c>
      <c r="C21" s="321"/>
      <c r="D21" s="321"/>
      <c r="E21" s="321"/>
      <c r="F21" s="321"/>
      <c r="G21" s="321"/>
      <c r="H21" s="321"/>
      <c r="I21" s="321"/>
      <c r="J21" s="322"/>
      <c r="K21" s="118" t="s">
        <v>114</v>
      </c>
      <c r="L21" s="43"/>
      <c r="M21" s="37" t="str">
        <f>IF(K21="A","3",IF(K21="B","2", IF(K21="C","1",IF(K21="D","0","評価なし"))))</f>
        <v>3</v>
      </c>
      <c r="N21" s="77" t="str">
        <f>IF(M21="評価なし",0,M21)</f>
        <v>3</v>
      </c>
      <c r="O21" s="43"/>
      <c r="P21" s="43"/>
      <c r="Q21" s="43"/>
      <c r="R21" s="43"/>
      <c r="S21" s="43"/>
      <c r="T21" s="43"/>
      <c r="U21" s="43"/>
      <c r="V21" s="43"/>
      <c r="W21" s="43"/>
      <c r="X21" s="309" t="s">
        <v>126</v>
      </c>
      <c r="Y21" s="310"/>
      <c r="Z21" s="118" t="s">
        <v>185</v>
      </c>
      <c r="AA21" s="126"/>
      <c r="AB21" s="214" t="str">
        <f>IF(Z21="A","3",IF(Z21="B","2", IF(Z21="C","1",IF(Z21="D","0","評価なし"))))</f>
        <v>1</v>
      </c>
      <c r="AC21" s="49" t="str">
        <f>IF(AB21="評価なし",0,AB21)</f>
        <v>1</v>
      </c>
      <c r="AD21" s="126"/>
      <c r="AE21" s="126"/>
      <c r="AF21" s="126"/>
      <c r="AG21" s="126"/>
      <c r="AH21" s="126"/>
      <c r="AI21" s="126"/>
      <c r="AJ21" s="126"/>
      <c r="AK21" s="309" t="s">
        <v>195</v>
      </c>
      <c r="AL21" s="310"/>
      <c r="AM21" s="502" t="s">
        <v>208</v>
      </c>
      <c r="AN21" s="503"/>
      <c r="AO21" s="503"/>
      <c r="AP21" s="503"/>
      <c r="AQ21" s="504"/>
    </row>
    <row r="22" spans="1:51" s="15" customFormat="1" ht="90" customHeight="1" x14ac:dyDescent="0.15">
      <c r="A22" s="21"/>
      <c r="B22" s="298" t="s">
        <v>100</v>
      </c>
      <c r="C22" s="299"/>
      <c r="D22" s="299"/>
      <c r="E22" s="299"/>
      <c r="F22" s="299"/>
      <c r="G22" s="299"/>
      <c r="H22" s="299"/>
      <c r="I22" s="299"/>
      <c r="J22" s="300"/>
      <c r="K22" s="186" t="s">
        <v>114</v>
      </c>
      <c r="L22" s="45"/>
      <c r="M22" s="147" t="str">
        <f>IF(K22="A","3",IF(K22="B","2", IF(K22="C","1",IF(K22="D","0","評価なし"))))</f>
        <v>3</v>
      </c>
      <c r="N22" s="78" t="str">
        <f>IF(M22="評価なし",0,M22)</f>
        <v>3</v>
      </c>
      <c r="O22" s="45"/>
      <c r="P22" s="45"/>
      <c r="Q22" s="45"/>
      <c r="R22" s="45"/>
      <c r="S22" s="45"/>
      <c r="T22" s="45"/>
      <c r="U22" s="45"/>
      <c r="V22" s="45"/>
      <c r="W22" s="45"/>
      <c r="X22" s="311" t="s">
        <v>127</v>
      </c>
      <c r="Y22" s="312"/>
      <c r="Z22" s="114" t="s">
        <v>114</v>
      </c>
      <c r="AA22" s="157"/>
      <c r="AB22" s="216" t="str">
        <f>IF(Z22="A","3",IF(Z22="B","2", IF(Z22="C","1",IF(Z22="D","0","評価なし"))))</f>
        <v>3</v>
      </c>
      <c r="AC22" s="54" t="str">
        <f>IF(AB22="評価なし",0,AB22)</f>
        <v>3</v>
      </c>
      <c r="AD22" s="157"/>
      <c r="AE22" s="157"/>
      <c r="AF22" s="157"/>
      <c r="AG22" s="157"/>
      <c r="AH22" s="157"/>
      <c r="AI22" s="157"/>
      <c r="AJ22" s="157"/>
      <c r="AK22" s="289" t="s">
        <v>172</v>
      </c>
      <c r="AL22" s="290"/>
      <c r="AM22" s="505" t="s">
        <v>208</v>
      </c>
      <c r="AN22" s="506"/>
      <c r="AO22" s="506"/>
      <c r="AP22" s="506"/>
      <c r="AQ22" s="507"/>
    </row>
    <row r="23" spans="1:51" ht="58.5" customHeight="1" x14ac:dyDescent="0.15">
      <c r="B23" s="301" t="s">
        <v>65</v>
      </c>
      <c r="C23" s="302"/>
      <c r="D23" s="302"/>
      <c r="E23" s="302"/>
      <c r="F23" s="302"/>
      <c r="G23" s="302"/>
      <c r="H23" s="302"/>
      <c r="I23" s="302"/>
      <c r="J23" s="303"/>
      <c r="K23" s="293" t="s">
        <v>128</v>
      </c>
      <c r="L23" s="294"/>
      <c r="M23" s="294"/>
      <c r="N23" s="294"/>
      <c r="O23" s="294"/>
      <c r="P23" s="294"/>
      <c r="Q23" s="294"/>
      <c r="R23" s="294"/>
      <c r="S23" s="294"/>
      <c r="T23" s="294"/>
      <c r="U23" s="294"/>
      <c r="V23" s="294"/>
      <c r="W23" s="294"/>
      <c r="X23" s="294"/>
      <c r="Y23" s="295"/>
      <c r="Z23" s="550" t="s">
        <v>173</v>
      </c>
      <c r="AA23" s="551"/>
      <c r="AB23" s="551"/>
      <c r="AC23" s="551"/>
      <c r="AD23" s="551"/>
      <c r="AE23" s="551"/>
      <c r="AF23" s="551"/>
      <c r="AG23" s="551"/>
      <c r="AH23" s="551"/>
      <c r="AI23" s="551"/>
      <c r="AJ23" s="551"/>
      <c r="AK23" s="551"/>
      <c r="AL23" s="435"/>
      <c r="AM23" s="256" t="s">
        <v>208</v>
      </c>
      <c r="AN23" s="590"/>
      <c r="AO23" s="590"/>
      <c r="AP23" s="590"/>
      <c r="AQ23" s="591"/>
    </row>
    <row r="24" spans="1:51" ht="58.5" customHeight="1" thickBot="1" x14ac:dyDescent="0.2">
      <c r="B24" s="304" t="s">
        <v>55</v>
      </c>
      <c r="C24" s="305"/>
      <c r="D24" s="305"/>
      <c r="E24" s="305"/>
      <c r="F24" s="305"/>
      <c r="G24" s="305"/>
      <c r="H24" s="305"/>
      <c r="I24" s="305"/>
      <c r="J24" s="306"/>
      <c r="K24" s="313" t="s">
        <v>129</v>
      </c>
      <c r="L24" s="314"/>
      <c r="M24" s="314"/>
      <c r="N24" s="314"/>
      <c r="O24" s="314"/>
      <c r="P24" s="314"/>
      <c r="Q24" s="314"/>
      <c r="R24" s="314"/>
      <c r="S24" s="314"/>
      <c r="T24" s="314"/>
      <c r="U24" s="314"/>
      <c r="V24" s="314"/>
      <c r="W24" s="314"/>
      <c r="X24" s="314"/>
      <c r="Y24" s="315"/>
      <c r="Z24" s="284" t="s">
        <v>174</v>
      </c>
      <c r="AA24" s="285"/>
      <c r="AB24" s="285"/>
      <c r="AC24" s="285"/>
      <c r="AD24" s="285"/>
      <c r="AE24" s="285"/>
      <c r="AF24" s="285"/>
      <c r="AG24" s="285"/>
      <c r="AH24" s="285"/>
      <c r="AI24" s="285"/>
      <c r="AJ24" s="285"/>
      <c r="AK24" s="285"/>
      <c r="AL24" s="286"/>
      <c r="AM24" s="376" t="s">
        <v>208</v>
      </c>
      <c r="AN24" s="376"/>
      <c r="AO24" s="376"/>
      <c r="AP24" s="376"/>
      <c r="AQ24" s="377"/>
    </row>
    <row r="25" spans="1:51" ht="33" customHeight="1" x14ac:dyDescent="0.15">
      <c r="B25" s="464" t="s">
        <v>31</v>
      </c>
      <c r="C25" s="465"/>
      <c r="D25" s="465"/>
      <c r="E25" s="465"/>
      <c r="F25" s="465"/>
      <c r="G25" s="465"/>
      <c r="H25" s="465"/>
      <c r="I25" s="465"/>
      <c r="J25" s="466"/>
      <c r="K25" s="112" t="str">
        <f>IF(M25="評価なし","評価なし",IF(M25&gt;=2.5,"A",IF(M25&gt;=1.5,"B", IF(M25&gt;=0.5,"C",IF(M25&lt;0.5,"D","評価なし")))))</f>
        <v>A</v>
      </c>
      <c r="L25" s="17"/>
      <c r="M25" s="68">
        <f>IF(AND(M27="評価なし",M28="評価なし",M29="評価なし",M30="評価なし"),"評価なし",(N27+N28+N29+N30)/(4-N25))</f>
        <v>3</v>
      </c>
      <c r="N25" s="42">
        <f>COUNTIF(M27:M30,"評価なし")</f>
        <v>0</v>
      </c>
      <c r="O25" s="17"/>
      <c r="P25" s="17"/>
      <c r="Q25" s="17"/>
      <c r="R25" s="17"/>
      <c r="S25" s="17"/>
      <c r="T25" s="17"/>
      <c r="U25" s="17"/>
      <c r="V25" s="17"/>
      <c r="W25" s="17"/>
      <c r="X25" s="296"/>
      <c r="Y25" s="334"/>
      <c r="Z25" s="112" t="str">
        <f>IF(AB25="評価なし","評価なし",IF(AB25&gt;=2.5,"A",IF(AB25&gt;=1.5,"B", IF(AB25&gt;=0.5,"C",IF(AB25&lt;0.5,"D","評価なし")))))</f>
        <v>A</v>
      </c>
      <c r="AA25" s="17"/>
      <c r="AB25" s="68">
        <f>IF(AND(AB27="評価なし",AB28="評価なし",AB29="評価なし",AB30="評価なし"),"評価なし",(AC27+AC28+AC29+AC30)/(4-AC25))</f>
        <v>2.5</v>
      </c>
      <c r="AC25" s="42">
        <f>COUNTIF(AB27:AB30,"評価なし")</f>
        <v>0</v>
      </c>
      <c r="AD25" s="17"/>
      <c r="AE25" s="17"/>
      <c r="AF25" s="17"/>
      <c r="AG25" s="17"/>
      <c r="AH25" s="17"/>
      <c r="AI25" s="17"/>
      <c r="AJ25" s="17"/>
      <c r="AK25" s="296"/>
      <c r="AL25" s="297"/>
      <c r="AM25" s="467" t="s">
        <v>31</v>
      </c>
      <c r="AN25" s="336"/>
      <c r="AO25" s="336"/>
      <c r="AP25" s="336"/>
      <c r="AQ25" s="337"/>
      <c r="AR25" s="65"/>
      <c r="AS25" s="66"/>
      <c r="AT25" s="66"/>
      <c r="AU25" s="66"/>
      <c r="AV25" s="66"/>
      <c r="AW25" s="66"/>
      <c r="AX25" s="66"/>
      <c r="AY25" s="66"/>
    </row>
    <row r="26" spans="1:51" ht="94.5" customHeight="1" x14ac:dyDescent="0.15">
      <c r="B26" s="320" t="s">
        <v>99</v>
      </c>
      <c r="C26" s="321"/>
      <c r="D26" s="321"/>
      <c r="E26" s="321"/>
      <c r="F26" s="321"/>
      <c r="G26" s="321"/>
      <c r="H26" s="321"/>
      <c r="I26" s="321"/>
      <c r="J26" s="322"/>
      <c r="K26" s="204" t="s">
        <v>115</v>
      </c>
      <c r="L26" s="149"/>
      <c r="M26" s="125"/>
      <c r="N26" s="150"/>
      <c r="O26" s="149"/>
      <c r="P26" s="149"/>
      <c r="Q26" s="149"/>
      <c r="R26" s="149"/>
      <c r="S26" s="149"/>
      <c r="T26" s="149"/>
      <c r="U26" s="149"/>
      <c r="V26" s="149"/>
      <c r="W26" s="149"/>
      <c r="X26" s="419" t="s">
        <v>130</v>
      </c>
      <c r="Y26" s="420"/>
      <c r="Z26" s="217" t="s">
        <v>114</v>
      </c>
      <c r="AA26" s="149"/>
      <c r="AB26" s="125"/>
      <c r="AC26" s="150"/>
      <c r="AD26" s="149"/>
      <c r="AE26" s="149"/>
      <c r="AF26" s="149"/>
      <c r="AG26" s="149"/>
      <c r="AH26" s="149"/>
      <c r="AI26" s="149"/>
      <c r="AJ26" s="149"/>
      <c r="AK26" s="552" t="s">
        <v>176</v>
      </c>
      <c r="AL26" s="553"/>
      <c r="AM26" s="554" t="s">
        <v>208</v>
      </c>
      <c r="AN26" s="555"/>
      <c r="AO26" s="555"/>
      <c r="AP26" s="555"/>
      <c r="AQ26" s="556"/>
      <c r="AR26" s="66"/>
      <c r="AS26" s="66"/>
      <c r="AT26" s="66"/>
      <c r="AU26" s="66"/>
      <c r="AV26" s="66"/>
      <c r="AW26" s="66"/>
      <c r="AX26" s="66"/>
      <c r="AY26" s="66"/>
    </row>
    <row r="27" spans="1:51" ht="89.25" customHeight="1" x14ac:dyDescent="0.15">
      <c r="B27" s="364" t="s">
        <v>80</v>
      </c>
      <c r="C27" s="365"/>
      <c r="D27" s="365"/>
      <c r="E27" s="365"/>
      <c r="F27" s="365"/>
      <c r="G27" s="365"/>
      <c r="H27" s="365"/>
      <c r="I27" s="365"/>
      <c r="J27" s="366"/>
      <c r="K27" s="158" t="s">
        <v>115</v>
      </c>
      <c r="L27" s="151"/>
      <c r="M27" s="40" t="str">
        <f>IF(K27="A","3",IF(K27="B","2", IF(K27="C","1",IF(K27="D","0","評価なし"))))</f>
        <v>3</v>
      </c>
      <c r="N27" s="152" t="str">
        <f>IF(M27="評価なし",0,M27)</f>
        <v>3</v>
      </c>
      <c r="O27" s="151"/>
      <c r="P27" s="151"/>
      <c r="Q27" s="151"/>
      <c r="R27" s="151"/>
      <c r="S27" s="151"/>
      <c r="T27" s="151"/>
      <c r="U27" s="151"/>
      <c r="V27" s="151"/>
      <c r="W27" s="151"/>
      <c r="X27" s="399" t="s">
        <v>131</v>
      </c>
      <c r="Y27" s="400"/>
      <c r="Z27" s="218" t="s">
        <v>114</v>
      </c>
      <c r="AA27" s="153"/>
      <c r="AB27" s="51" t="str">
        <f>IF(Z27="A","3",IF(Z27="B","2", IF(Z27="C","1",IF(Z27="D","0","評価なし"))))</f>
        <v>3</v>
      </c>
      <c r="AC27" s="154" t="str">
        <f>IF(AB27="評価なし",0,AB27)</f>
        <v>3</v>
      </c>
      <c r="AD27" s="153"/>
      <c r="AE27" s="153"/>
      <c r="AF27" s="153"/>
      <c r="AG27" s="153"/>
      <c r="AH27" s="153"/>
      <c r="AI27" s="153"/>
      <c r="AJ27" s="153"/>
      <c r="AK27" s="541" t="s">
        <v>175</v>
      </c>
      <c r="AL27" s="398"/>
      <c r="AM27" s="557" t="s">
        <v>208</v>
      </c>
      <c r="AN27" s="558"/>
      <c r="AO27" s="558"/>
      <c r="AP27" s="558"/>
      <c r="AQ27" s="559"/>
    </row>
    <row r="28" spans="1:51" ht="72.75" customHeight="1" x14ac:dyDescent="0.15">
      <c r="B28" s="364" t="s">
        <v>81</v>
      </c>
      <c r="C28" s="365"/>
      <c r="D28" s="365"/>
      <c r="E28" s="365"/>
      <c r="F28" s="365"/>
      <c r="G28" s="365"/>
      <c r="H28" s="365"/>
      <c r="I28" s="365"/>
      <c r="J28" s="366"/>
      <c r="K28" s="158" t="s">
        <v>115</v>
      </c>
      <c r="L28" s="151"/>
      <c r="M28" s="40" t="str">
        <f>IF(K28="A","3",IF(K28="B","2", IF(K28="C","1",IF(K28="D","0","評価なし"))))</f>
        <v>3</v>
      </c>
      <c r="N28" s="152" t="str">
        <f>IF(M28="評価なし",0,M28)</f>
        <v>3</v>
      </c>
      <c r="O28" s="151"/>
      <c r="P28" s="151"/>
      <c r="Q28" s="151"/>
      <c r="R28" s="151"/>
      <c r="S28" s="151"/>
      <c r="T28" s="151"/>
      <c r="U28" s="151"/>
      <c r="V28" s="151"/>
      <c r="W28" s="151"/>
      <c r="X28" s="397" t="s">
        <v>132</v>
      </c>
      <c r="Y28" s="398"/>
      <c r="Z28" s="218" t="s">
        <v>114</v>
      </c>
      <c r="AA28" s="153"/>
      <c r="AB28" s="51" t="str">
        <f>IF(Z28="A","3",IF(Z28="B","2", IF(Z28="C","1",IF(Z28="D","0","評価なし"))))</f>
        <v>3</v>
      </c>
      <c r="AC28" s="154" t="str">
        <f t="shared" ref="AC28:AC29" si="0">IF(AB28="評価なし",0,AB28)</f>
        <v>3</v>
      </c>
      <c r="AD28" s="153"/>
      <c r="AE28" s="153"/>
      <c r="AF28" s="153"/>
      <c r="AG28" s="153"/>
      <c r="AH28" s="153"/>
      <c r="AI28" s="153"/>
      <c r="AJ28" s="153"/>
      <c r="AK28" s="397" t="s">
        <v>177</v>
      </c>
      <c r="AL28" s="398"/>
      <c r="AM28" s="557" t="s">
        <v>208</v>
      </c>
      <c r="AN28" s="558"/>
      <c r="AO28" s="558"/>
      <c r="AP28" s="558"/>
      <c r="AQ28" s="559"/>
    </row>
    <row r="29" spans="1:51" ht="74.25" customHeight="1" x14ac:dyDescent="0.15">
      <c r="B29" s="364" t="s">
        <v>82</v>
      </c>
      <c r="C29" s="365"/>
      <c r="D29" s="365"/>
      <c r="E29" s="365"/>
      <c r="F29" s="365"/>
      <c r="G29" s="365"/>
      <c r="H29" s="365"/>
      <c r="I29" s="365"/>
      <c r="J29" s="366"/>
      <c r="K29" s="158" t="s">
        <v>115</v>
      </c>
      <c r="L29" s="151"/>
      <c r="M29" s="40" t="str">
        <f>IF(K29="A","3",IF(K29="B","2", IF(K29="C","1",IF(K29="D","0","評価なし"))))</f>
        <v>3</v>
      </c>
      <c r="N29" s="152" t="str">
        <f>IF(M29="評価なし",0,M29)</f>
        <v>3</v>
      </c>
      <c r="O29" s="151"/>
      <c r="P29" s="151"/>
      <c r="Q29" s="151"/>
      <c r="R29" s="151"/>
      <c r="S29" s="151"/>
      <c r="T29" s="151"/>
      <c r="U29" s="151"/>
      <c r="V29" s="151"/>
      <c r="W29" s="151"/>
      <c r="X29" s="399" t="s">
        <v>133</v>
      </c>
      <c r="Y29" s="400"/>
      <c r="Z29" s="218" t="s">
        <v>185</v>
      </c>
      <c r="AA29" s="153"/>
      <c r="AB29" s="51" t="str">
        <f>IF(Z29="A","3",IF(Z29="B","2", IF(Z29="C","1",IF(Z29="D","0","評価なし"))))</f>
        <v>1</v>
      </c>
      <c r="AC29" s="154" t="str">
        <f t="shared" si="0"/>
        <v>1</v>
      </c>
      <c r="AD29" s="153"/>
      <c r="AE29" s="153"/>
      <c r="AF29" s="153"/>
      <c r="AG29" s="153"/>
      <c r="AH29" s="153"/>
      <c r="AI29" s="153"/>
      <c r="AJ29" s="153"/>
      <c r="AK29" s="541" t="s">
        <v>195</v>
      </c>
      <c r="AL29" s="398"/>
      <c r="AM29" s="557" t="s">
        <v>208</v>
      </c>
      <c r="AN29" s="558"/>
      <c r="AO29" s="558"/>
      <c r="AP29" s="558"/>
      <c r="AQ29" s="559"/>
    </row>
    <row r="30" spans="1:51" ht="70.5" customHeight="1" x14ac:dyDescent="0.15">
      <c r="B30" s="331" t="s">
        <v>83</v>
      </c>
      <c r="C30" s="332"/>
      <c r="D30" s="332"/>
      <c r="E30" s="332"/>
      <c r="F30" s="332"/>
      <c r="G30" s="332"/>
      <c r="H30" s="332"/>
      <c r="I30" s="332"/>
      <c r="J30" s="333"/>
      <c r="K30" s="205" t="s">
        <v>115</v>
      </c>
      <c r="L30" s="151"/>
      <c r="M30" s="177" t="str">
        <f>IF(K30="A","3",IF(K30="B","2", IF(K30="C","1",IF(K30="D","0","評価なし"))))</f>
        <v>3</v>
      </c>
      <c r="N30" s="156" t="str">
        <f>IF(M30="評価なし",0,M30)</f>
        <v>3</v>
      </c>
      <c r="O30" s="151"/>
      <c r="P30" s="151"/>
      <c r="Q30" s="151"/>
      <c r="R30" s="151"/>
      <c r="S30" s="151"/>
      <c r="T30" s="151"/>
      <c r="U30" s="151"/>
      <c r="V30" s="151"/>
      <c r="W30" s="151"/>
      <c r="X30" s="289" t="s">
        <v>134</v>
      </c>
      <c r="Y30" s="290"/>
      <c r="Z30" s="219" t="s">
        <v>114</v>
      </c>
      <c r="AA30" s="191"/>
      <c r="AB30" s="216" t="str">
        <f>IF(Z30="A","3",IF(Z30="B","2", IF(Z30="C","1",IF(Z30="D","0","評価なし"))))</f>
        <v>3</v>
      </c>
      <c r="AC30" s="192" t="str">
        <f>IF(AB30="評価なし",0,AB30)</f>
        <v>3</v>
      </c>
      <c r="AD30" s="191"/>
      <c r="AE30" s="191"/>
      <c r="AF30" s="191"/>
      <c r="AG30" s="191"/>
      <c r="AH30" s="191"/>
      <c r="AI30" s="191"/>
      <c r="AJ30" s="191"/>
      <c r="AK30" s="542" t="s">
        <v>178</v>
      </c>
      <c r="AL30" s="543"/>
      <c r="AM30" s="560" t="s">
        <v>208</v>
      </c>
      <c r="AN30" s="561"/>
      <c r="AO30" s="561"/>
      <c r="AP30" s="561"/>
      <c r="AQ30" s="562"/>
    </row>
    <row r="31" spans="1:51" ht="56.25" customHeight="1" x14ac:dyDescent="0.15">
      <c r="B31" s="301" t="s">
        <v>65</v>
      </c>
      <c r="C31" s="302"/>
      <c r="D31" s="302"/>
      <c r="E31" s="302"/>
      <c r="F31" s="302"/>
      <c r="G31" s="302"/>
      <c r="H31" s="302"/>
      <c r="I31" s="302"/>
      <c r="J31" s="303"/>
      <c r="K31" s="421" t="s">
        <v>135</v>
      </c>
      <c r="L31" s="221"/>
      <c r="M31" s="221"/>
      <c r="N31" s="221"/>
      <c r="O31" s="221"/>
      <c r="P31" s="221"/>
      <c r="Q31" s="221"/>
      <c r="R31" s="221"/>
      <c r="S31" s="221"/>
      <c r="T31" s="221"/>
      <c r="U31" s="221"/>
      <c r="V31" s="221"/>
      <c r="W31" s="221"/>
      <c r="X31" s="221"/>
      <c r="Y31" s="308"/>
      <c r="Z31" s="550" t="s">
        <v>196</v>
      </c>
      <c r="AA31" s="551"/>
      <c r="AB31" s="551"/>
      <c r="AC31" s="551"/>
      <c r="AD31" s="551"/>
      <c r="AE31" s="551"/>
      <c r="AF31" s="551"/>
      <c r="AG31" s="551"/>
      <c r="AH31" s="551"/>
      <c r="AI31" s="551"/>
      <c r="AJ31" s="551"/>
      <c r="AK31" s="551"/>
      <c r="AL31" s="435"/>
      <c r="AM31" s="256" t="s">
        <v>208</v>
      </c>
      <c r="AN31" s="590"/>
      <c r="AO31" s="590"/>
      <c r="AP31" s="590"/>
      <c r="AQ31" s="591"/>
    </row>
    <row r="32" spans="1:51" ht="46.5" customHeight="1" thickBot="1" x14ac:dyDescent="0.2">
      <c r="B32" s="304" t="s">
        <v>55</v>
      </c>
      <c r="C32" s="305"/>
      <c r="D32" s="305"/>
      <c r="E32" s="305"/>
      <c r="F32" s="305"/>
      <c r="G32" s="305"/>
      <c r="H32" s="305"/>
      <c r="I32" s="305"/>
      <c r="J32" s="306"/>
      <c r="K32" s="284" t="s">
        <v>136</v>
      </c>
      <c r="L32" s="285"/>
      <c r="M32" s="285"/>
      <c r="N32" s="285"/>
      <c r="O32" s="285"/>
      <c r="P32" s="285"/>
      <c r="Q32" s="285"/>
      <c r="R32" s="285"/>
      <c r="S32" s="285"/>
      <c r="T32" s="285"/>
      <c r="U32" s="285"/>
      <c r="V32" s="285"/>
      <c r="W32" s="285"/>
      <c r="X32" s="285"/>
      <c r="Y32" s="286"/>
      <c r="Z32" s="284" t="s">
        <v>179</v>
      </c>
      <c r="AA32" s="285"/>
      <c r="AB32" s="285"/>
      <c r="AC32" s="285"/>
      <c r="AD32" s="285"/>
      <c r="AE32" s="285"/>
      <c r="AF32" s="285"/>
      <c r="AG32" s="285"/>
      <c r="AH32" s="285"/>
      <c r="AI32" s="285"/>
      <c r="AJ32" s="285"/>
      <c r="AK32" s="285"/>
      <c r="AL32" s="286"/>
      <c r="AM32" s="376" t="s">
        <v>208</v>
      </c>
      <c r="AN32" s="376"/>
      <c r="AO32" s="376"/>
      <c r="AP32" s="376"/>
      <c r="AQ32" s="377"/>
    </row>
    <row r="33" spans="1:51" s="1" customFormat="1" ht="39" customHeight="1" thickBot="1" x14ac:dyDescent="0.2">
      <c r="A33" s="21"/>
      <c r="B33" s="394" t="s">
        <v>72</v>
      </c>
      <c r="C33" s="395"/>
      <c r="D33" s="395"/>
      <c r="E33" s="395"/>
      <c r="F33" s="395"/>
      <c r="G33" s="395"/>
      <c r="H33" s="395"/>
      <c r="I33" s="395"/>
      <c r="J33" s="396"/>
      <c r="K33" s="111" t="str">
        <f>IF(M33="評価なし","評価なし",IF(M33&gt;=2.5,"A",IF(M33&gt;=1.5,"B", IF(M33&gt;=0.5,"C",IF(M33&lt;0.5,"D","評価なし")))))</f>
        <v>A</v>
      </c>
      <c r="L33" s="56"/>
      <c r="M33" s="75">
        <f>IF(AND(M35="評価なし",M36="評価なし",M40="評価なし",M45="評価なし",M46="評価なし",M47="評価なし"),"評価なし",(N35+N36+N40+N45+N46+N47)/(6-N33))</f>
        <v>2.8333333333333335</v>
      </c>
      <c r="N33" s="76">
        <f>COUNTIF(M35:M36,"評価なし")+COUNTIF(M40,"評価なし")+COUNTIF(M45:M47,"評価なし")</f>
        <v>0</v>
      </c>
      <c r="O33" s="56"/>
      <c r="P33" s="56"/>
      <c r="Q33" s="56"/>
      <c r="R33" s="56"/>
      <c r="S33" s="56"/>
      <c r="T33" s="56"/>
      <c r="U33" s="56"/>
      <c r="V33" s="56"/>
      <c r="W33" s="56"/>
      <c r="X33" s="296"/>
      <c r="Y33" s="297"/>
      <c r="Z33" s="111" t="str">
        <f>IF(AB33="評価なし","評価なし",IF(AB33&gt;=2.5,"A",IF(AB33&gt;=1.5,"B", IF(AB33&gt;=0.5,"C",IF(AB33&lt;0.5,"D","評価なし")))))</f>
        <v>A</v>
      </c>
      <c r="AA33" s="2"/>
      <c r="AB33" s="67">
        <f>IF(AND(AB35="評価なし",AB36="評価なし",AB40="評価なし",AB45="評価なし",AB46="評価なし",AB47="評価なし"),"評価なし",(AC35+AC36+AC40+AC45+AC46+AC47)/(6-AC33))</f>
        <v>2.6666666666666665</v>
      </c>
      <c r="AC33" s="42">
        <f>COUNTIF(AB35:AB36,"評価なし")+COUNTIF(AB40,"評価なし")+COUNTIF(AB45:AB47,"評価なし")</f>
        <v>0</v>
      </c>
      <c r="AD33" s="2"/>
      <c r="AE33" s="2"/>
      <c r="AF33" s="2"/>
      <c r="AG33" s="2"/>
      <c r="AH33" s="2"/>
      <c r="AI33" s="2"/>
      <c r="AJ33" s="2"/>
      <c r="AK33" s="296"/>
      <c r="AL33" s="297"/>
      <c r="AM33" s="394" t="s">
        <v>32</v>
      </c>
      <c r="AN33" s="395"/>
      <c r="AO33" s="395"/>
      <c r="AP33" s="395"/>
      <c r="AQ33" s="396"/>
      <c r="AR33" s="91"/>
      <c r="AS33" s="91"/>
      <c r="AT33" s="91"/>
      <c r="AU33" s="91"/>
      <c r="AV33" s="91"/>
      <c r="AW33" s="91"/>
      <c r="AX33" s="91"/>
      <c r="AY33" s="91"/>
    </row>
    <row r="34" spans="1:51" s="1" customFormat="1" ht="35.25" customHeight="1" x14ac:dyDescent="0.15">
      <c r="A34" s="21"/>
      <c r="B34" s="325" t="s">
        <v>33</v>
      </c>
      <c r="C34" s="326"/>
      <c r="D34" s="326"/>
      <c r="E34" s="326"/>
      <c r="F34" s="326"/>
      <c r="G34" s="326"/>
      <c r="H34" s="326"/>
      <c r="I34" s="326"/>
      <c r="J34" s="327"/>
      <c r="K34" s="127" t="str">
        <f>IF(M34="評価なし","評価なし",IF(M34&gt;=2.5,"A",IF(M34&gt;=1.5,"B", IF(M34&gt;=0.5,"C",IF(M34&lt;0.5,"D","評価なし")))))</f>
        <v>A</v>
      </c>
      <c r="L34" s="2"/>
      <c r="M34" s="68">
        <f>IF(AND(M35="評価なし",M36="評価なし"),"評価なし",(N35+N36)/(2-N34))</f>
        <v>3</v>
      </c>
      <c r="N34" s="42">
        <f>COUNTIF(M35:M36,"評価なし")</f>
        <v>0</v>
      </c>
      <c r="O34" s="2"/>
      <c r="P34" s="2"/>
      <c r="Q34" s="2"/>
      <c r="R34" s="2"/>
      <c r="S34" s="2"/>
      <c r="T34" s="2"/>
      <c r="U34" s="2"/>
      <c r="V34" s="2"/>
      <c r="W34" s="2"/>
      <c r="X34" s="425"/>
      <c r="Y34" s="426"/>
      <c r="Z34" s="112" t="str">
        <f>IF(AB34="評価なし","評価なし",IF(AB34&gt;=2.5,"A",IF(AB34&gt;=1.5,"B", IF(AB34&gt;=0.5,"C",IF(AB34&lt;0.5,"D","評価なし")))))</f>
        <v>A</v>
      </c>
      <c r="AA34" s="2"/>
      <c r="AB34" s="14">
        <f>IF(AND(AB35="評価なし",AB36="評価なし"),"評価なし",(AC35+AC36)/(2-AC34))</f>
        <v>3</v>
      </c>
      <c r="AC34" s="42">
        <f>COUNTIF(AB35:AB36,"評価なし")</f>
        <v>0</v>
      </c>
      <c r="AD34" s="2"/>
      <c r="AE34" s="2"/>
      <c r="AF34" s="2"/>
      <c r="AG34" s="2"/>
      <c r="AH34" s="2"/>
      <c r="AI34" s="2"/>
      <c r="AJ34" s="2"/>
      <c r="AK34" s="425"/>
      <c r="AL34" s="426"/>
      <c r="AM34" s="468" t="s">
        <v>33</v>
      </c>
      <c r="AN34" s="326"/>
      <c r="AO34" s="326"/>
      <c r="AP34" s="326"/>
      <c r="AQ34" s="327"/>
      <c r="AR34" s="66"/>
      <c r="AS34" s="66"/>
      <c r="AT34" s="66"/>
      <c r="AU34" s="66"/>
      <c r="AV34" s="66"/>
      <c r="AW34" s="66"/>
      <c r="AX34" s="66"/>
      <c r="AY34" s="66"/>
    </row>
    <row r="35" spans="1:51" s="1" customFormat="1" ht="120.75" customHeight="1" x14ac:dyDescent="0.15">
      <c r="A35" s="21"/>
      <c r="B35" s="328" t="s">
        <v>84</v>
      </c>
      <c r="C35" s="329"/>
      <c r="D35" s="329"/>
      <c r="E35" s="329"/>
      <c r="F35" s="329"/>
      <c r="G35" s="329"/>
      <c r="H35" s="329"/>
      <c r="I35" s="329"/>
      <c r="J35" s="330"/>
      <c r="K35" s="178" t="s">
        <v>115</v>
      </c>
      <c r="L35" s="43"/>
      <c r="M35" s="159" t="str">
        <f>IF(K35="A","3",IF(K35="B","2", IF(K35="C","1",IF(K35="D","0","評価なし"))))</f>
        <v>3</v>
      </c>
      <c r="N35" s="34" t="str">
        <f>IF(M35="評価なし",0,M35)</f>
        <v>3</v>
      </c>
      <c r="O35" s="43"/>
      <c r="P35" s="43"/>
      <c r="Q35" s="43"/>
      <c r="R35" s="43"/>
      <c r="S35" s="43"/>
      <c r="T35" s="43"/>
      <c r="U35" s="43"/>
      <c r="V35" s="43"/>
      <c r="W35" s="43"/>
      <c r="X35" s="309" t="s">
        <v>137</v>
      </c>
      <c r="Y35" s="310"/>
      <c r="Z35" s="178" t="s">
        <v>114</v>
      </c>
      <c r="AA35" s="47"/>
      <c r="AB35" s="201" t="str">
        <f>IF(Z35="A","3",IF(Z35="B","2", IF(Z35="C","1",IF(Z35="D","0","評価なし"))))</f>
        <v>3</v>
      </c>
      <c r="AC35" s="58" t="str">
        <f>IF(AB35="評価なし",0,AB35)</f>
        <v>3</v>
      </c>
      <c r="AD35" s="47"/>
      <c r="AE35" s="47"/>
      <c r="AF35" s="47"/>
      <c r="AG35" s="47"/>
      <c r="AH35" s="47"/>
      <c r="AI35" s="47"/>
      <c r="AJ35" s="47"/>
      <c r="AK35" s="309" t="s">
        <v>181</v>
      </c>
      <c r="AL35" s="310"/>
      <c r="AM35" s="592" t="s">
        <v>208</v>
      </c>
      <c r="AN35" s="593"/>
      <c r="AO35" s="593"/>
      <c r="AP35" s="593"/>
      <c r="AQ35" s="594"/>
    </row>
    <row r="36" spans="1:51" ht="120.75" customHeight="1" x14ac:dyDescent="0.15">
      <c r="B36" s="331" t="s">
        <v>85</v>
      </c>
      <c r="C36" s="332"/>
      <c r="D36" s="332"/>
      <c r="E36" s="332"/>
      <c r="F36" s="332"/>
      <c r="G36" s="332"/>
      <c r="H36" s="332"/>
      <c r="I36" s="332"/>
      <c r="J36" s="333"/>
      <c r="K36" s="179" t="s">
        <v>115</v>
      </c>
      <c r="L36" s="35"/>
      <c r="M36" s="155" t="str">
        <f>IF(K36="A","3",IF(K36="B","2", IF(K36="C","1",IF(K36="D","0","評価なし"))))</f>
        <v>3</v>
      </c>
      <c r="N36" s="36" t="str">
        <f>IF(M36="評価なし",0,M36)</f>
        <v>3</v>
      </c>
      <c r="O36" s="35"/>
      <c r="P36" s="35"/>
      <c r="Q36" s="35"/>
      <c r="R36" s="35"/>
      <c r="S36" s="35"/>
      <c r="T36" s="35"/>
      <c r="U36" s="35"/>
      <c r="V36" s="35"/>
      <c r="W36" s="35"/>
      <c r="X36" s="289" t="s">
        <v>138</v>
      </c>
      <c r="Y36" s="290"/>
      <c r="Z36" s="179" t="s">
        <v>114</v>
      </c>
      <c r="AA36" s="60"/>
      <c r="AB36" s="202" t="str">
        <f>IF(Z36="A","3",IF(Z36="B","2", IF(Z36="C","1",IF(Z36="D","0","評価なし"))))</f>
        <v>3</v>
      </c>
      <c r="AC36" s="61" t="str">
        <f>IF(AB36="評価なし",0,AB36)</f>
        <v>3</v>
      </c>
      <c r="AD36" s="60"/>
      <c r="AE36" s="60"/>
      <c r="AF36" s="60"/>
      <c r="AG36" s="60"/>
      <c r="AH36" s="60"/>
      <c r="AI36" s="60"/>
      <c r="AJ36" s="60"/>
      <c r="AK36" s="289" t="s">
        <v>180</v>
      </c>
      <c r="AL36" s="290"/>
      <c r="AM36" s="595" t="s">
        <v>208</v>
      </c>
      <c r="AN36" s="596"/>
      <c r="AO36" s="596"/>
      <c r="AP36" s="596"/>
      <c r="AQ36" s="597"/>
    </row>
    <row r="37" spans="1:51" ht="78.75" customHeight="1" x14ac:dyDescent="0.15">
      <c r="B37" s="301" t="s">
        <v>65</v>
      </c>
      <c r="C37" s="302"/>
      <c r="D37" s="302"/>
      <c r="E37" s="302"/>
      <c r="F37" s="302"/>
      <c r="G37" s="302"/>
      <c r="H37" s="302"/>
      <c r="I37" s="302"/>
      <c r="J37" s="303"/>
      <c r="K37" s="307" t="s">
        <v>139</v>
      </c>
      <c r="L37" s="221"/>
      <c r="M37" s="221"/>
      <c r="N37" s="221"/>
      <c r="O37" s="221"/>
      <c r="P37" s="221"/>
      <c r="Q37" s="221"/>
      <c r="R37" s="221"/>
      <c r="S37" s="221"/>
      <c r="T37" s="221"/>
      <c r="U37" s="221"/>
      <c r="V37" s="221"/>
      <c r="W37" s="221"/>
      <c r="X37" s="221"/>
      <c r="Y37" s="308"/>
      <c r="Z37" s="421" t="s">
        <v>182</v>
      </c>
      <c r="AA37" s="221"/>
      <c r="AB37" s="221"/>
      <c r="AC37" s="221"/>
      <c r="AD37" s="221"/>
      <c r="AE37" s="221"/>
      <c r="AF37" s="221"/>
      <c r="AG37" s="221"/>
      <c r="AH37" s="221"/>
      <c r="AI37" s="221"/>
      <c r="AJ37" s="221"/>
      <c r="AK37" s="221"/>
      <c r="AL37" s="308"/>
      <c r="AM37" s="256" t="s">
        <v>208</v>
      </c>
      <c r="AN37" s="590"/>
      <c r="AO37" s="590"/>
      <c r="AP37" s="590"/>
      <c r="AQ37" s="591"/>
    </row>
    <row r="38" spans="1:51" ht="78.75" customHeight="1" thickBot="1" x14ac:dyDescent="0.2">
      <c r="B38" s="461" t="s">
        <v>55</v>
      </c>
      <c r="C38" s="462"/>
      <c r="D38" s="462"/>
      <c r="E38" s="462"/>
      <c r="F38" s="462"/>
      <c r="G38" s="462"/>
      <c r="H38" s="462"/>
      <c r="I38" s="462"/>
      <c r="J38" s="463"/>
      <c r="K38" s="525" t="s">
        <v>140</v>
      </c>
      <c r="L38" s="496"/>
      <c r="M38" s="496"/>
      <c r="N38" s="496"/>
      <c r="O38" s="496"/>
      <c r="P38" s="496"/>
      <c r="Q38" s="496"/>
      <c r="R38" s="496"/>
      <c r="S38" s="496"/>
      <c r="T38" s="496"/>
      <c r="U38" s="496"/>
      <c r="V38" s="496"/>
      <c r="W38" s="496"/>
      <c r="X38" s="496"/>
      <c r="Y38" s="497"/>
      <c r="Z38" s="525"/>
      <c r="AA38" s="496"/>
      <c r="AB38" s="496"/>
      <c r="AC38" s="496"/>
      <c r="AD38" s="496"/>
      <c r="AE38" s="496"/>
      <c r="AF38" s="496"/>
      <c r="AG38" s="496"/>
      <c r="AH38" s="496"/>
      <c r="AI38" s="496"/>
      <c r="AJ38" s="496"/>
      <c r="AK38" s="496"/>
      <c r="AL38" s="497"/>
      <c r="AM38" s="472" t="s">
        <v>208</v>
      </c>
      <c r="AN38" s="376"/>
      <c r="AO38" s="376"/>
      <c r="AP38" s="376"/>
      <c r="AQ38" s="377"/>
    </row>
    <row r="39" spans="1:51" ht="42.75" customHeight="1" x14ac:dyDescent="0.15">
      <c r="B39" s="436" t="s">
        <v>61</v>
      </c>
      <c r="C39" s="437"/>
      <c r="D39" s="437"/>
      <c r="E39" s="437"/>
      <c r="F39" s="437"/>
      <c r="G39" s="437"/>
      <c r="H39" s="437"/>
      <c r="I39" s="437"/>
      <c r="J39" s="438"/>
      <c r="K39" s="160" t="str">
        <f>IF(M39="評価なし","評価なし",IF(M39&gt;=2.5,"A",IF(M39&gt;=1.5,"B", IF(M39&gt;=0.5,"C",IF(M39&lt;0.5,"D","評価なし")))))</f>
        <v>A</v>
      </c>
      <c r="L39" s="2"/>
      <c r="M39" s="87">
        <f>IF(M40="評価なし","評価なし",N40/(1-N39))</f>
        <v>3</v>
      </c>
      <c r="N39" s="42">
        <f>COUNTIF(M40,"評価なし")</f>
        <v>0</v>
      </c>
      <c r="O39" s="17"/>
      <c r="P39" s="17"/>
      <c r="Q39" s="17"/>
      <c r="R39" s="17"/>
      <c r="S39" s="17"/>
      <c r="T39" s="17"/>
      <c r="U39" s="17"/>
      <c r="V39" s="17"/>
      <c r="W39" s="17"/>
      <c r="X39" s="425"/>
      <c r="Y39" s="426"/>
      <c r="Z39" s="160" t="str">
        <f>IF(AB39="評価なし","評価なし",IF(AB39&gt;=2.5,"A",IF(AB39&gt;=1.5,"B", IF(AB39&gt;=0.5,"C",IF(AB39&lt;0.5,"D","評価なし")))))</f>
        <v>A</v>
      </c>
      <c r="AA39" s="2"/>
      <c r="AB39" s="87">
        <f>IF(AB40="評価なし","評価なし",AC40/(1-AC39))</f>
        <v>3</v>
      </c>
      <c r="AC39" s="42">
        <f>COUNTIF(AB40,"評価なし")</f>
        <v>0</v>
      </c>
      <c r="AD39" s="17"/>
      <c r="AE39" s="17"/>
      <c r="AF39" s="17"/>
      <c r="AG39" s="17"/>
      <c r="AH39" s="17"/>
      <c r="AI39" s="17"/>
      <c r="AJ39" s="17"/>
      <c r="AK39" s="425"/>
      <c r="AL39" s="426"/>
      <c r="AM39" s="370" t="s">
        <v>77</v>
      </c>
      <c r="AN39" s="371"/>
      <c r="AO39" s="371"/>
      <c r="AP39" s="371"/>
      <c r="AQ39" s="372"/>
      <c r="AR39" s="85"/>
      <c r="AS39" s="85"/>
      <c r="AT39" s="85"/>
      <c r="AU39" s="85"/>
      <c r="AV39" s="85"/>
      <c r="AW39" s="85"/>
      <c r="AX39" s="85"/>
      <c r="AY39" s="85"/>
    </row>
    <row r="40" spans="1:51" ht="108" customHeight="1" x14ac:dyDescent="0.15">
      <c r="B40" s="328" t="s">
        <v>86</v>
      </c>
      <c r="C40" s="329"/>
      <c r="D40" s="329"/>
      <c r="E40" s="329"/>
      <c r="F40" s="329"/>
      <c r="G40" s="329"/>
      <c r="H40" s="329"/>
      <c r="I40" s="329"/>
      <c r="J40" s="330"/>
      <c r="K40" s="206" t="s">
        <v>115</v>
      </c>
      <c r="L40" s="22"/>
      <c r="M40" s="131" t="str">
        <f>IF(K40="A","3",IF(K40="B","2", IF(K40="C","1",IF(K40="D","0","評価なし"))))</f>
        <v>3</v>
      </c>
      <c r="N40" s="23" t="str">
        <f>IF(M40="評価なし",0,M40)</f>
        <v>3</v>
      </c>
      <c r="O40" s="22"/>
      <c r="P40" s="22"/>
      <c r="Q40" s="22"/>
      <c r="R40" s="22"/>
      <c r="S40" s="22"/>
      <c r="T40" s="22"/>
      <c r="U40" s="22"/>
      <c r="V40" s="22"/>
      <c r="W40" s="22"/>
      <c r="X40" s="323" t="s">
        <v>141</v>
      </c>
      <c r="Y40" s="324"/>
      <c r="Z40" s="206" t="s">
        <v>114</v>
      </c>
      <c r="AA40" s="17"/>
      <c r="AB40" s="130" t="str">
        <f>IF(Z40="A","3",IF(Z40="B","2", IF(Z40="C","1",IF(Z40="D","0","評価なし"))))</f>
        <v>3</v>
      </c>
      <c r="AC40" s="24" t="str">
        <f>IF(AB40="評価なし",0,AB40)</f>
        <v>3</v>
      </c>
      <c r="AD40" s="17"/>
      <c r="AE40" s="17"/>
      <c r="AF40" s="17"/>
      <c r="AG40" s="17"/>
      <c r="AH40" s="17"/>
      <c r="AI40" s="17"/>
      <c r="AJ40" s="17"/>
      <c r="AK40" s="309" t="s">
        <v>183</v>
      </c>
      <c r="AL40" s="310"/>
      <c r="AM40" s="439" t="s">
        <v>208</v>
      </c>
      <c r="AN40" s="440"/>
      <c r="AO40" s="440"/>
      <c r="AP40" s="440"/>
      <c r="AQ40" s="441"/>
    </row>
    <row r="41" spans="1:51" ht="108" customHeight="1" x14ac:dyDescent="0.15">
      <c r="B41" s="358" t="s">
        <v>62</v>
      </c>
      <c r="C41" s="359"/>
      <c r="D41" s="359"/>
      <c r="E41" s="359"/>
      <c r="F41" s="359"/>
      <c r="G41" s="359"/>
      <c r="H41" s="359"/>
      <c r="I41" s="359"/>
      <c r="J41" s="360"/>
      <c r="K41" s="203" t="s">
        <v>115</v>
      </c>
      <c r="L41" s="207"/>
      <c r="M41" s="208"/>
      <c r="N41" s="207"/>
      <c r="O41" s="207"/>
      <c r="P41" s="207"/>
      <c r="Q41" s="207"/>
      <c r="R41" s="207"/>
      <c r="S41" s="207"/>
      <c r="T41" s="207"/>
      <c r="U41" s="207"/>
      <c r="V41" s="207"/>
      <c r="W41" s="207"/>
      <c r="X41" s="573" t="s">
        <v>142</v>
      </c>
      <c r="Y41" s="312"/>
      <c r="Z41" s="212" t="s">
        <v>114</v>
      </c>
      <c r="AA41" s="209"/>
      <c r="AB41" s="210"/>
      <c r="AC41" s="209"/>
      <c r="AD41" s="209"/>
      <c r="AE41" s="209"/>
      <c r="AF41" s="209"/>
      <c r="AG41" s="209"/>
      <c r="AH41" s="209"/>
      <c r="AI41" s="209"/>
      <c r="AJ41" s="209"/>
      <c r="AK41" s="434" t="s">
        <v>172</v>
      </c>
      <c r="AL41" s="435"/>
      <c r="AM41" s="544" t="s">
        <v>208</v>
      </c>
      <c r="AN41" s="545"/>
      <c r="AO41" s="545"/>
      <c r="AP41" s="545"/>
      <c r="AQ41" s="546"/>
    </row>
    <row r="42" spans="1:51" ht="90" customHeight="1" x14ac:dyDescent="0.15">
      <c r="B42" s="301" t="s">
        <v>65</v>
      </c>
      <c r="C42" s="302"/>
      <c r="D42" s="302"/>
      <c r="E42" s="302"/>
      <c r="F42" s="302"/>
      <c r="G42" s="302"/>
      <c r="H42" s="302"/>
      <c r="I42" s="302"/>
      <c r="J42" s="303"/>
      <c r="K42" s="421" t="s">
        <v>143</v>
      </c>
      <c r="L42" s="221"/>
      <c r="M42" s="221"/>
      <c r="N42" s="221"/>
      <c r="O42" s="221"/>
      <c r="P42" s="221"/>
      <c r="Q42" s="221"/>
      <c r="R42" s="221"/>
      <c r="S42" s="221"/>
      <c r="T42" s="221"/>
      <c r="U42" s="221"/>
      <c r="V42" s="221"/>
      <c r="W42" s="221"/>
      <c r="X42" s="221"/>
      <c r="Y42" s="308"/>
      <c r="Z42" s="529" t="s">
        <v>184</v>
      </c>
      <c r="AA42" s="530"/>
      <c r="AB42" s="530"/>
      <c r="AC42" s="530"/>
      <c r="AD42" s="530"/>
      <c r="AE42" s="530"/>
      <c r="AF42" s="530"/>
      <c r="AG42" s="530"/>
      <c r="AH42" s="530"/>
      <c r="AI42" s="530"/>
      <c r="AJ42" s="530"/>
      <c r="AK42" s="530"/>
      <c r="AL42" s="531"/>
      <c r="AM42" s="256" t="s">
        <v>208</v>
      </c>
      <c r="AN42" s="590"/>
      <c r="AO42" s="590"/>
      <c r="AP42" s="590"/>
      <c r="AQ42" s="591"/>
    </row>
    <row r="43" spans="1:51" ht="90" customHeight="1" thickBot="1" x14ac:dyDescent="0.2">
      <c r="B43" s="304" t="s">
        <v>55</v>
      </c>
      <c r="C43" s="305"/>
      <c r="D43" s="305"/>
      <c r="E43" s="305"/>
      <c r="F43" s="305"/>
      <c r="G43" s="305"/>
      <c r="H43" s="305"/>
      <c r="I43" s="305"/>
      <c r="J43" s="306"/>
      <c r="K43" s="284" t="s">
        <v>144</v>
      </c>
      <c r="L43" s="285"/>
      <c r="M43" s="285"/>
      <c r="N43" s="285"/>
      <c r="O43" s="285"/>
      <c r="P43" s="285"/>
      <c r="Q43" s="285"/>
      <c r="R43" s="285"/>
      <c r="S43" s="285"/>
      <c r="T43" s="285"/>
      <c r="U43" s="285"/>
      <c r="V43" s="285"/>
      <c r="W43" s="285"/>
      <c r="X43" s="285"/>
      <c r="Y43" s="286"/>
      <c r="Z43" s="532"/>
      <c r="AA43" s="533"/>
      <c r="AB43" s="533"/>
      <c r="AC43" s="533"/>
      <c r="AD43" s="533"/>
      <c r="AE43" s="533"/>
      <c r="AF43" s="533"/>
      <c r="AG43" s="533"/>
      <c r="AH43" s="533"/>
      <c r="AI43" s="533"/>
      <c r="AJ43" s="533"/>
      <c r="AK43" s="533"/>
      <c r="AL43" s="534"/>
      <c r="AM43" s="376" t="s">
        <v>208</v>
      </c>
      <c r="AN43" s="376"/>
      <c r="AO43" s="376"/>
      <c r="AP43" s="376"/>
      <c r="AQ43" s="377"/>
    </row>
    <row r="44" spans="1:51" ht="34.5" customHeight="1" x14ac:dyDescent="0.15">
      <c r="B44" s="370" t="s">
        <v>71</v>
      </c>
      <c r="C44" s="371"/>
      <c r="D44" s="371"/>
      <c r="E44" s="371"/>
      <c r="F44" s="371"/>
      <c r="G44" s="371"/>
      <c r="H44" s="371"/>
      <c r="I44" s="371"/>
      <c r="J44" s="372"/>
      <c r="K44" s="112" t="str">
        <f>IF(M44="評価なし","評価なし",IF(M44&gt;=2.5,"A",IF(M44&gt;=1.5,"B", IF(M44&gt;=0.5,"C",IF(M44&lt;0.5,"D","評価なし")))))</f>
        <v>A</v>
      </c>
      <c r="L44" s="17"/>
      <c r="M44" s="32">
        <f>IF(AND(M45="評価なし",M46="評価なし",M47="評価なし"),"評価なし",(N45+N46+N47)/(3-N44))</f>
        <v>2.6666666666666665</v>
      </c>
      <c r="N44" s="42">
        <f>COUNTIF(M45:M47,"評価なし")</f>
        <v>0</v>
      </c>
      <c r="O44" s="17"/>
      <c r="P44" s="17"/>
      <c r="Q44" s="17"/>
      <c r="R44" s="17"/>
      <c r="S44" s="17"/>
      <c r="T44" s="17"/>
      <c r="U44" s="17"/>
      <c r="V44" s="17"/>
      <c r="W44" s="17"/>
      <c r="X44" s="296"/>
      <c r="Y44" s="297"/>
      <c r="Z44" s="112" t="str">
        <f>IF(AB44="評価なし","評価なし",IF(AB44&gt;=2.5,"A",IF(AB44&gt;=1.5,"B", IF(AB44&gt;=0.5,"C",IF(AB44&lt;0.5,"D","評価なし")))))</f>
        <v>B</v>
      </c>
      <c r="AA44" s="17"/>
      <c r="AB44" s="32">
        <f>IF(AND(AB45="評価なし",AB46="評価なし",AB47="評価なし"),"評価なし",(AC45+AC46+AC47)/(3-AC44))</f>
        <v>2.3333333333333335</v>
      </c>
      <c r="AC44" s="42">
        <f>COUNTIF(AB45:AB47,"評価なし")</f>
        <v>0</v>
      </c>
      <c r="AD44" s="17"/>
      <c r="AE44" s="17"/>
      <c r="AF44" s="17"/>
      <c r="AG44" s="17"/>
      <c r="AH44" s="17"/>
      <c r="AI44" s="17"/>
      <c r="AJ44" s="17"/>
      <c r="AK44" s="296"/>
      <c r="AL44" s="297"/>
      <c r="AM44" s="370" t="s">
        <v>73</v>
      </c>
      <c r="AN44" s="371"/>
      <c r="AO44" s="371"/>
      <c r="AP44" s="371"/>
      <c r="AQ44" s="372"/>
      <c r="AR44" s="92"/>
      <c r="AS44" s="85"/>
      <c r="AT44" s="85"/>
      <c r="AU44" s="85"/>
      <c r="AV44" s="85"/>
      <c r="AW44" s="85"/>
      <c r="AX44" s="85"/>
      <c r="AY44" s="85"/>
    </row>
    <row r="45" spans="1:51" ht="105.75" customHeight="1" x14ac:dyDescent="0.15">
      <c r="B45" s="320" t="s">
        <v>87</v>
      </c>
      <c r="C45" s="321"/>
      <c r="D45" s="321"/>
      <c r="E45" s="321"/>
      <c r="F45" s="321"/>
      <c r="G45" s="321"/>
      <c r="H45" s="321"/>
      <c r="I45" s="321"/>
      <c r="J45" s="322"/>
      <c r="K45" s="118" t="s">
        <v>145</v>
      </c>
      <c r="L45" s="33"/>
      <c r="M45" s="39" t="str">
        <f>IF(K45="A","3",IF(K45="B","2", IF(K45="C","1",IF(K45="D","0","評価なし"))))</f>
        <v>2</v>
      </c>
      <c r="N45" s="38" t="str">
        <f>IF(M45="評価なし",0,M45)</f>
        <v>2</v>
      </c>
      <c r="O45" s="33"/>
      <c r="P45" s="33"/>
      <c r="Q45" s="33"/>
      <c r="R45" s="33"/>
      <c r="S45" s="33"/>
      <c r="T45" s="33"/>
      <c r="U45" s="33"/>
      <c r="V45" s="33"/>
      <c r="W45" s="33"/>
      <c r="X45" s="429" t="s">
        <v>146</v>
      </c>
      <c r="Y45" s="430"/>
      <c r="Z45" s="118" t="s">
        <v>185</v>
      </c>
      <c r="AA45" s="124"/>
      <c r="AB45" s="48" t="str">
        <f>IF(Z45="A","3",IF(Z45="B","2", IF(Z45="C","1",IF(Z45="D","0","評価なし"))))</f>
        <v>1</v>
      </c>
      <c r="AC45" s="49" t="str">
        <f>IF(AB45="評価なし",0,AB45)</f>
        <v>1</v>
      </c>
      <c r="AD45" s="124"/>
      <c r="AE45" s="124"/>
      <c r="AF45" s="124"/>
      <c r="AG45" s="124"/>
      <c r="AH45" s="124"/>
      <c r="AI45" s="124"/>
      <c r="AJ45" s="124"/>
      <c r="AK45" s="526" t="s">
        <v>186</v>
      </c>
      <c r="AL45" s="527"/>
      <c r="AM45" s="547" t="s">
        <v>208</v>
      </c>
      <c r="AN45" s="548"/>
      <c r="AO45" s="548"/>
      <c r="AP45" s="548"/>
      <c r="AQ45" s="549"/>
    </row>
    <row r="46" spans="1:51" s="1" customFormat="1" ht="81.75" customHeight="1" x14ac:dyDescent="0.15">
      <c r="A46" s="21"/>
      <c r="B46" s="364" t="s">
        <v>74</v>
      </c>
      <c r="C46" s="365"/>
      <c r="D46" s="365"/>
      <c r="E46" s="365"/>
      <c r="F46" s="365"/>
      <c r="G46" s="365"/>
      <c r="H46" s="365"/>
      <c r="I46" s="365"/>
      <c r="J46" s="366"/>
      <c r="K46" s="113" t="s">
        <v>115</v>
      </c>
      <c r="L46" s="44"/>
      <c r="M46" s="40" t="str">
        <f>IF(K46="A","3",IF(K46="B","2", IF(K46="C","1",IF(K46="D","0","評価なし"))))</f>
        <v>3</v>
      </c>
      <c r="N46" s="41" t="str">
        <f>IF(M46="評価なし",0,M46)</f>
        <v>3</v>
      </c>
      <c r="O46" s="44"/>
      <c r="P46" s="44"/>
      <c r="Q46" s="44"/>
      <c r="R46" s="44"/>
      <c r="S46" s="44"/>
      <c r="T46" s="44"/>
      <c r="U46" s="44"/>
      <c r="V46" s="44"/>
      <c r="W46" s="44"/>
      <c r="X46" s="427" t="s">
        <v>147</v>
      </c>
      <c r="Y46" s="428"/>
      <c r="Z46" s="113" t="s">
        <v>114</v>
      </c>
      <c r="AA46" s="50"/>
      <c r="AB46" s="51" t="str">
        <f>IF(Z46="A","3",IF(Z46="B","2", IF(Z46="C","1",IF(Z46="D","0","評価なし"))))</f>
        <v>3</v>
      </c>
      <c r="AC46" s="52" t="str">
        <f>IF(AB46="評価なし",0,AB46)</f>
        <v>3</v>
      </c>
      <c r="AD46" s="50"/>
      <c r="AE46" s="50"/>
      <c r="AF46" s="50"/>
      <c r="AG46" s="50"/>
      <c r="AH46" s="50"/>
      <c r="AI46" s="50"/>
      <c r="AJ46" s="50"/>
      <c r="AK46" s="528" t="s">
        <v>187</v>
      </c>
      <c r="AL46" s="428"/>
      <c r="AM46" s="386" t="s">
        <v>208</v>
      </c>
      <c r="AN46" s="387"/>
      <c r="AO46" s="387"/>
      <c r="AP46" s="387"/>
      <c r="AQ46" s="388"/>
    </row>
    <row r="47" spans="1:51" s="1" customFormat="1" ht="99.75" customHeight="1" x14ac:dyDescent="0.15">
      <c r="A47" s="21"/>
      <c r="B47" s="298" t="s">
        <v>75</v>
      </c>
      <c r="C47" s="299"/>
      <c r="D47" s="299"/>
      <c r="E47" s="299"/>
      <c r="F47" s="299"/>
      <c r="G47" s="299"/>
      <c r="H47" s="299"/>
      <c r="I47" s="299"/>
      <c r="J47" s="300"/>
      <c r="K47" s="114" t="s">
        <v>115</v>
      </c>
      <c r="L47" s="84"/>
      <c r="M47" s="46" t="str">
        <f>IF(K47="A","3",IF(K47="B","2", IF(K47="C","1",IF(K47="D","0","評価なし"))))</f>
        <v>3</v>
      </c>
      <c r="N47" s="161" t="str">
        <f>IF(M47="評価なし",0,M47)</f>
        <v>3</v>
      </c>
      <c r="O47" s="84"/>
      <c r="P47" s="84"/>
      <c r="Q47" s="84"/>
      <c r="R47" s="84"/>
      <c r="S47" s="84"/>
      <c r="T47" s="84"/>
      <c r="U47" s="84"/>
      <c r="V47" s="84"/>
      <c r="W47" s="84"/>
      <c r="X47" s="427" t="s">
        <v>148</v>
      </c>
      <c r="Y47" s="428"/>
      <c r="Z47" s="114" t="s">
        <v>114</v>
      </c>
      <c r="AA47" s="162"/>
      <c r="AB47" s="53" t="str">
        <f>IF(Z47="A","3",IF(Z47="B","2", IF(Z47="C","1",IF(Z47="D","0","評価なし"))))</f>
        <v>3</v>
      </c>
      <c r="AC47" s="163" t="str">
        <f>IF(AB47="評価なし",0,AB47)</f>
        <v>3</v>
      </c>
      <c r="AD47" s="162"/>
      <c r="AE47" s="162"/>
      <c r="AF47" s="162"/>
      <c r="AG47" s="162"/>
      <c r="AH47" s="162"/>
      <c r="AI47" s="162"/>
      <c r="AJ47" s="162"/>
      <c r="AK47" s="537" t="s">
        <v>187</v>
      </c>
      <c r="AL47" s="538"/>
      <c r="AM47" s="378" t="s">
        <v>208</v>
      </c>
      <c r="AN47" s="379"/>
      <c r="AO47" s="379"/>
      <c r="AP47" s="379"/>
      <c r="AQ47" s="380"/>
    </row>
    <row r="48" spans="1:51" ht="87" customHeight="1" x14ac:dyDescent="0.15">
      <c r="B48" s="301" t="s">
        <v>65</v>
      </c>
      <c r="C48" s="302"/>
      <c r="D48" s="302"/>
      <c r="E48" s="302"/>
      <c r="F48" s="302"/>
      <c r="G48" s="302"/>
      <c r="H48" s="302"/>
      <c r="I48" s="302"/>
      <c r="J48" s="303"/>
      <c r="K48" s="293" t="s">
        <v>149</v>
      </c>
      <c r="L48" s="294"/>
      <c r="M48" s="294"/>
      <c r="N48" s="294"/>
      <c r="O48" s="294"/>
      <c r="P48" s="294"/>
      <c r="Q48" s="294"/>
      <c r="R48" s="294"/>
      <c r="S48" s="294"/>
      <c r="T48" s="294"/>
      <c r="U48" s="294"/>
      <c r="V48" s="294"/>
      <c r="W48" s="294"/>
      <c r="X48" s="294"/>
      <c r="Y48" s="295"/>
      <c r="Z48" s="293" t="s">
        <v>188</v>
      </c>
      <c r="AA48" s="294"/>
      <c r="AB48" s="294"/>
      <c r="AC48" s="294"/>
      <c r="AD48" s="294"/>
      <c r="AE48" s="294"/>
      <c r="AF48" s="294"/>
      <c r="AG48" s="294"/>
      <c r="AH48" s="294"/>
      <c r="AI48" s="294"/>
      <c r="AJ48" s="294"/>
      <c r="AK48" s="294"/>
      <c r="AL48" s="295"/>
      <c r="AM48" s="256" t="s">
        <v>208</v>
      </c>
      <c r="AN48" s="590"/>
      <c r="AO48" s="590"/>
      <c r="AP48" s="590"/>
      <c r="AQ48" s="591"/>
    </row>
    <row r="49" spans="1:51" ht="87" customHeight="1" thickBot="1" x14ac:dyDescent="0.2">
      <c r="B49" s="304" t="s">
        <v>55</v>
      </c>
      <c r="C49" s="305"/>
      <c r="D49" s="305"/>
      <c r="E49" s="305"/>
      <c r="F49" s="305"/>
      <c r="G49" s="305"/>
      <c r="H49" s="305"/>
      <c r="I49" s="305"/>
      <c r="J49" s="306"/>
      <c r="K49" s="313"/>
      <c r="L49" s="314"/>
      <c r="M49" s="314"/>
      <c r="N49" s="314"/>
      <c r="O49" s="314"/>
      <c r="P49" s="314"/>
      <c r="Q49" s="314"/>
      <c r="R49" s="314"/>
      <c r="S49" s="314"/>
      <c r="T49" s="314"/>
      <c r="U49" s="314"/>
      <c r="V49" s="314"/>
      <c r="W49" s="314"/>
      <c r="X49" s="314"/>
      <c r="Y49" s="315"/>
      <c r="Z49" s="284"/>
      <c r="AA49" s="285"/>
      <c r="AB49" s="285"/>
      <c r="AC49" s="285"/>
      <c r="AD49" s="285"/>
      <c r="AE49" s="285"/>
      <c r="AF49" s="285"/>
      <c r="AG49" s="285"/>
      <c r="AH49" s="285"/>
      <c r="AI49" s="285"/>
      <c r="AJ49" s="285"/>
      <c r="AK49" s="285"/>
      <c r="AL49" s="286"/>
      <c r="AM49" s="376"/>
      <c r="AN49" s="376"/>
      <c r="AO49" s="376"/>
      <c r="AP49" s="376"/>
      <c r="AQ49" s="377"/>
    </row>
    <row r="50" spans="1:51" s="18" customFormat="1" ht="44.25" customHeight="1" thickBot="1" x14ac:dyDescent="0.2">
      <c r="B50" s="422" t="s">
        <v>12</v>
      </c>
      <c r="C50" s="423"/>
      <c r="D50" s="423"/>
      <c r="E50" s="423"/>
      <c r="F50" s="423"/>
      <c r="G50" s="423"/>
      <c r="H50" s="423"/>
      <c r="I50" s="423"/>
      <c r="J50" s="424"/>
      <c r="K50" s="108" t="str">
        <f>IF(M50="評価なし","評価なし",IF(M50&gt;=2.5,"A",IF(M50&gt;=1.5,"B", IF(M50&gt;=0.5,"C",IF(M50&lt;0.5,"D","評価なし")))))</f>
        <v>A</v>
      </c>
      <c r="M50" s="55">
        <f>IF(AND(M52="評価なし",M53="評価なし",M54="評価なし",M55="評価なし",M59="評価なし",M60="評価なし",M61="評価なし",M62="評価なし",M63="評価なし",M64="評価なし",M65="評価なし"),"評価なし",(N52+N53+N54+N55+N59+N60+N61+N62+N63+N64+N65)/(11-N50))</f>
        <v>2.9</v>
      </c>
      <c r="N50" s="18">
        <f>COUNTIF(M52:M55,"評価なし")+COUNTIF(M59:M65,"評価なし")</f>
        <v>1</v>
      </c>
      <c r="X50" s="316"/>
      <c r="Y50" s="317"/>
      <c r="Z50" s="122" t="str">
        <f>IF(AB50="評価なし","評価なし",IF(AB50&gt;=2.5,"A",IF(AB50&gt;=1.5,"B", IF(AB50&gt;=0.5,"C",IF(AB50&lt;0.5,"D","評価なし")))))</f>
        <v>B</v>
      </c>
      <c r="AB50" s="55">
        <f>IF(AND(AB52="評価なし",AB53="評価なし",AB54="評価なし",AB55="評価なし",AB59="評価なし",AB60="評価なし",AB61="評価なし",AB62="評価なし",AB63="評価なし",AB64="評価なし",AB65="評価なし"),"評価なし",(AC52+AC53+AC54+AC55+AC59+AC60+AC61+AC62+AC63+AC64+AC65)/(11-AC50))</f>
        <v>2.4</v>
      </c>
      <c r="AC50" s="18">
        <f>COUNTIF(AB52:AB55,"評価なし")+COUNTIF(AB59:AB65,"評価なし")</f>
        <v>1</v>
      </c>
      <c r="AK50" s="316"/>
      <c r="AL50" s="317"/>
      <c r="AM50" s="394" t="s">
        <v>12</v>
      </c>
      <c r="AN50" s="395"/>
      <c r="AO50" s="395"/>
      <c r="AP50" s="395"/>
      <c r="AQ50" s="396"/>
      <c r="AR50" s="180"/>
      <c r="AS50" s="180"/>
      <c r="AT50" s="180"/>
      <c r="AU50" s="180"/>
      <c r="AV50" s="180"/>
      <c r="AW50" s="180"/>
      <c r="AX50" s="180"/>
      <c r="AY50" s="180"/>
    </row>
    <row r="51" spans="1:51" s="1" customFormat="1" ht="33.75" customHeight="1" x14ac:dyDescent="0.15">
      <c r="B51" s="431" t="s">
        <v>67</v>
      </c>
      <c r="C51" s="432"/>
      <c r="D51" s="432"/>
      <c r="E51" s="432"/>
      <c r="F51" s="432"/>
      <c r="G51" s="432"/>
      <c r="H51" s="432"/>
      <c r="I51" s="432"/>
      <c r="J51" s="433"/>
      <c r="K51" s="110" t="str">
        <f>IF(M51="評価なし","評価なし",IF(M51&gt;=2.5,"A",IF(M51&gt;=1.5,"B", IF(M51&gt;=0.5,"C",IF(M51&lt;0.5,"D","評価なし")))))</f>
        <v>A</v>
      </c>
      <c r="L51" s="2"/>
      <c r="M51" s="12">
        <f>IF(AND(M52="評価なし",M53="評価なし",M54="評価なし",M55="評価なし"),"評価なし",(N52+N53+N54+N55)/(4-N51))</f>
        <v>3</v>
      </c>
      <c r="N51" s="2">
        <f>COUNTIF(M52:M55,"評価なし")</f>
        <v>0</v>
      </c>
      <c r="O51" s="2"/>
      <c r="P51" s="2"/>
      <c r="Q51" s="2"/>
      <c r="R51" s="2"/>
      <c r="S51" s="2"/>
      <c r="T51" s="2"/>
      <c r="U51" s="2"/>
      <c r="V51" s="2"/>
      <c r="W51" s="2"/>
      <c r="X51" s="318"/>
      <c r="Y51" s="319"/>
      <c r="Z51" s="123" t="str">
        <f>IF(AB51="評価なし","評価なし",IF(AB51&gt;=2.5,"A",IF(AB51&gt;=1.5,"B", IF(AB51&gt;=0.5,"C",IF(AB51&lt;0.5,"D","評価なし")))))</f>
        <v>B</v>
      </c>
      <c r="AA51" s="2"/>
      <c r="AB51" s="12">
        <f>IF(AND(AB52="評価なし",AB53="評価なし",AB54="評価なし",AB55="評価なし"),"評価なし",(AC52+AC53+AC54+AC55)/(4-AC51))</f>
        <v>2.25</v>
      </c>
      <c r="AC51" s="2">
        <f>COUNTIF(AB52:AB55,"評価なし")</f>
        <v>0</v>
      </c>
      <c r="AD51" s="2"/>
      <c r="AE51" s="2"/>
      <c r="AF51" s="2"/>
      <c r="AG51" s="2"/>
      <c r="AH51" s="2"/>
      <c r="AI51" s="2"/>
      <c r="AJ51" s="2"/>
      <c r="AK51" s="318"/>
      <c r="AL51" s="319"/>
      <c r="AM51" s="335" t="s">
        <v>34</v>
      </c>
      <c r="AN51" s="336"/>
      <c r="AO51" s="336"/>
      <c r="AP51" s="336"/>
      <c r="AQ51" s="337"/>
      <c r="AR51" s="181"/>
      <c r="AS51" s="181"/>
      <c r="AT51" s="181"/>
      <c r="AU51" s="181"/>
      <c r="AV51" s="181"/>
      <c r="AW51" s="181"/>
      <c r="AX51" s="181"/>
      <c r="AY51" s="181"/>
    </row>
    <row r="52" spans="1:51" s="1" customFormat="1" ht="76.5" customHeight="1" x14ac:dyDescent="0.15">
      <c r="B52" s="320" t="s">
        <v>70</v>
      </c>
      <c r="C52" s="321"/>
      <c r="D52" s="321"/>
      <c r="E52" s="321"/>
      <c r="F52" s="321"/>
      <c r="G52" s="321"/>
      <c r="H52" s="321"/>
      <c r="I52" s="321"/>
      <c r="J52" s="322"/>
      <c r="K52" s="118" t="s">
        <v>119</v>
      </c>
      <c r="L52" s="47"/>
      <c r="M52" s="170" t="str">
        <f>IF(K52="A","3",IF(K52="B","2", IF(K52="C","1",IF(K52="D","0","評価なし"))))</f>
        <v>3</v>
      </c>
      <c r="N52" s="182" t="str">
        <f>IF(M52="評価なし",0,M52)</f>
        <v>3</v>
      </c>
      <c r="O52" s="47"/>
      <c r="P52" s="47"/>
      <c r="Q52" s="47"/>
      <c r="R52" s="47"/>
      <c r="S52" s="47"/>
      <c r="T52" s="47"/>
      <c r="U52" s="47"/>
      <c r="V52" s="47"/>
      <c r="W52" s="47"/>
      <c r="X52" s="309" t="s">
        <v>150</v>
      </c>
      <c r="Y52" s="310"/>
      <c r="Z52" s="118" t="s">
        <v>185</v>
      </c>
      <c r="AA52" s="47"/>
      <c r="AB52" s="214" t="str">
        <f>IF(Z52="A","3",IF(Z52="B","2", IF(Z52="C","1",IF(Z52="D","0","評価なし"))))</f>
        <v>1</v>
      </c>
      <c r="AC52" s="182" t="str">
        <f>IF(AB52="評価なし",0,AB52)</f>
        <v>1</v>
      </c>
      <c r="AD52" s="47"/>
      <c r="AE52" s="47"/>
      <c r="AF52" s="47"/>
      <c r="AG52" s="47"/>
      <c r="AH52" s="47"/>
      <c r="AI52" s="47"/>
      <c r="AJ52" s="47"/>
      <c r="AK52" s="287" t="s">
        <v>198</v>
      </c>
      <c r="AL52" s="288"/>
      <c r="AM52" s="547" t="s">
        <v>208</v>
      </c>
      <c r="AN52" s="548"/>
      <c r="AO52" s="548"/>
      <c r="AP52" s="548"/>
      <c r="AQ52" s="549"/>
    </row>
    <row r="53" spans="1:51" s="1" customFormat="1" ht="90.75" customHeight="1" x14ac:dyDescent="0.15">
      <c r="A53" s="2"/>
      <c r="B53" s="364" t="s">
        <v>68</v>
      </c>
      <c r="C53" s="365"/>
      <c r="D53" s="365"/>
      <c r="E53" s="365"/>
      <c r="F53" s="365"/>
      <c r="G53" s="365"/>
      <c r="H53" s="365"/>
      <c r="I53" s="365"/>
      <c r="J53" s="366"/>
      <c r="K53" s="113" t="s">
        <v>120</v>
      </c>
      <c r="L53" s="50"/>
      <c r="M53" s="171" t="str">
        <f>IF(K53="A","3",IF(K53="B","2", IF(K53="C","1",IF(K53="D","0","評価なし"))))</f>
        <v>3</v>
      </c>
      <c r="N53" s="183" t="str">
        <f>IF(M53="評価なし",0,M53)</f>
        <v>3</v>
      </c>
      <c r="O53" s="50"/>
      <c r="P53" s="50"/>
      <c r="Q53" s="50"/>
      <c r="R53" s="50"/>
      <c r="S53" s="50"/>
      <c r="T53" s="50"/>
      <c r="U53" s="50"/>
      <c r="V53" s="50"/>
      <c r="W53" s="50"/>
      <c r="X53" s="291" t="s">
        <v>151</v>
      </c>
      <c r="Y53" s="292"/>
      <c r="Z53" s="113" t="s">
        <v>114</v>
      </c>
      <c r="AA53" s="50"/>
      <c r="AB53" s="215" t="str">
        <f>IF(Z53="A","3",IF(Z53="B","2", IF(Z53="C","1",IF(Z53="D","0","評価なし"))))</f>
        <v>3</v>
      </c>
      <c r="AC53" s="183" t="str">
        <f t="shared" ref="AC53:AC55" si="1">IF(AB53="評価なし",0,AB53)</f>
        <v>3</v>
      </c>
      <c r="AD53" s="50"/>
      <c r="AE53" s="50"/>
      <c r="AF53" s="50"/>
      <c r="AG53" s="50"/>
      <c r="AH53" s="50"/>
      <c r="AI53" s="50"/>
      <c r="AJ53" s="50"/>
      <c r="AK53" s="338" t="s">
        <v>189</v>
      </c>
      <c r="AL53" s="339"/>
      <c r="AM53" s="386" t="s">
        <v>208</v>
      </c>
      <c r="AN53" s="387"/>
      <c r="AO53" s="387"/>
      <c r="AP53" s="387"/>
      <c r="AQ53" s="388"/>
    </row>
    <row r="54" spans="1:51" s="1" customFormat="1" ht="90" customHeight="1" x14ac:dyDescent="0.15">
      <c r="A54" s="2"/>
      <c r="B54" s="364" t="s">
        <v>76</v>
      </c>
      <c r="C54" s="365"/>
      <c r="D54" s="365"/>
      <c r="E54" s="365"/>
      <c r="F54" s="365"/>
      <c r="G54" s="365"/>
      <c r="H54" s="365"/>
      <c r="I54" s="365"/>
      <c r="J54" s="366"/>
      <c r="K54" s="113" t="s">
        <v>120</v>
      </c>
      <c r="L54" s="50"/>
      <c r="M54" s="171" t="str">
        <f>IF(K54="A","3",IF(K54="B","2", IF(K54="C","1",IF(K54="D","0","評価なし"))))</f>
        <v>3</v>
      </c>
      <c r="N54" s="183" t="str">
        <f>IF(M54="評価なし",0,M54)</f>
        <v>3</v>
      </c>
      <c r="O54" s="50"/>
      <c r="P54" s="50"/>
      <c r="Q54" s="50"/>
      <c r="R54" s="50"/>
      <c r="S54" s="50"/>
      <c r="T54" s="50"/>
      <c r="U54" s="50"/>
      <c r="V54" s="50"/>
      <c r="W54" s="50"/>
      <c r="X54" s="291" t="s">
        <v>152</v>
      </c>
      <c r="Y54" s="292"/>
      <c r="Z54" s="113" t="s">
        <v>145</v>
      </c>
      <c r="AA54" s="50"/>
      <c r="AB54" s="215" t="str">
        <f>IF(Z54="A","3",IF(Z54="B","2", IF(Z54="C","1",IF(Z54="D","0","評価なし"))))</f>
        <v>2</v>
      </c>
      <c r="AC54" s="183" t="str">
        <f t="shared" si="1"/>
        <v>2</v>
      </c>
      <c r="AD54" s="50"/>
      <c r="AE54" s="50"/>
      <c r="AF54" s="50"/>
      <c r="AG54" s="50"/>
      <c r="AH54" s="50"/>
      <c r="AI54" s="50"/>
      <c r="AJ54" s="50"/>
      <c r="AK54" s="338" t="s">
        <v>197</v>
      </c>
      <c r="AL54" s="339"/>
      <c r="AM54" s="386" t="s">
        <v>208</v>
      </c>
      <c r="AN54" s="387"/>
      <c r="AO54" s="387"/>
      <c r="AP54" s="387"/>
      <c r="AQ54" s="388"/>
    </row>
    <row r="55" spans="1:51" s="1" customFormat="1" ht="99" customHeight="1" x14ac:dyDescent="0.15">
      <c r="A55" s="2"/>
      <c r="B55" s="298" t="s">
        <v>69</v>
      </c>
      <c r="C55" s="299"/>
      <c r="D55" s="299"/>
      <c r="E55" s="299"/>
      <c r="F55" s="299"/>
      <c r="G55" s="299"/>
      <c r="H55" s="299"/>
      <c r="I55" s="299"/>
      <c r="J55" s="300"/>
      <c r="K55" s="114" t="s">
        <v>120</v>
      </c>
      <c r="L55" s="162"/>
      <c r="M55" s="172" t="str">
        <f>IF(K55="A","3",IF(K55="B","2", IF(K55="C","1",IF(K55="D","0","評価なし"))))</f>
        <v>3</v>
      </c>
      <c r="N55" s="184" t="str">
        <f>IF(M55="評価なし",0,M55)</f>
        <v>3</v>
      </c>
      <c r="O55" s="162"/>
      <c r="P55" s="162"/>
      <c r="Q55" s="162"/>
      <c r="R55" s="162"/>
      <c r="S55" s="162"/>
      <c r="T55" s="162"/>
      <c r="U55" s="162"/>
      <c r="V55" s="162"/>
      <c r="W55" s="162"/>
      <c r="X55" s="289" t="s">
        <v>153</v>
      </c>
      <c r="Y55" s="290"/>
      <c r="Z55" s="114" t="s">
        <v>114</v>
      </c>
      <c r="AA55" s="162"/>
      <c r="AB55" s="216" t="str">
        <f>IF(Z55="A","3",IF(Z55="B","2", IF(Z55="C","1",IF(Z55="D","0","評価なし"))))</f>
        <v>3</v>
      </c>
      <c r="AC55" s="184" t="str">
        <f t="shared" si="1"/>
        <v>3</v>
      </c>
      <c r="AD55" s="162"/>
      <c r="AE55" s="162"/>
      <c r="AF55" s="162"/>
      <c r="AG55" s="162"/>
      <c r="AH55" s="162"/>
      <c r="AI55" s="162"/>
      <c r="AJ55" s="162"/>
      <c r="AK55" s="539" t="s">
        <v>178</v>
      </c>
      <c r="AL55" s="540"/>
      <c r="AM55" s="378" t="s">
        <v>208</v>
      </c>
      <c r="AN55" s="379"/>
      <c r="AO55" s="379"/>
      <c r="AP55" s="379"/>
      <c r="AQ55" s="380"/>
    </row>
    <row r="56" spans="1:51" ht="93.75" customHeight="1" x14ac:dyDescent="0.15">
      <c r="B56" s="301" t="s">
        <v>65</v>
      </c>
      <c r="C56" s="302"/>
      <c r="D56" s="302"/>
      <c r="E56" s="302"/>
      <c r="F56" s="302"/>
      <c r="G56" s="302"/>
      <c r="H56" s="302"/>
      <c r="I56" s="302"/>
      <c r="J56" s="303"/>
      <c r="K56" s="421" t="s">
        <v>164</v>
      </c>
      <c r="L56" s="221"/>
      <c r="M56" s="221"/>
      <c r="N56" s="221"/>
      <c r="O56" s="221"/>
      <c r="P56" s="221"/>
      <c r="Q56" s="221"/>
      <c r="R56" s="221"/>
      <c r="S56" s="221"/>
      <c r="T56" s="221"/>
      <c r="U56" s="221"/>
      <c r="V56" s="221"/>
      <c r="W56" s="221"/>
      <c r="X56" s="221"/>
      <c r="Y56" s="308"/>
      <c r="Z56" s="293" t="s">
        <v>200</v>
      </c>
      <c r="AA56" s="294"/>
      <c r="AB56" s="294"/>
      <c r="AC56" s="294"/>
      <c r="AD56" s="294"/>
      <c r="AE56" s="294"/>
      <c r="AF56" s="294"/>
      <c r="AG56" s="294"/>
      <c r="AH56" s="294"/>
      <c r="AI56" s="294"/>
      <c r="AJ56" s="294"/>
      <c r="AK56" s="294"/>
      <c r="AL56" s="295"/>
      <c r="AM56" s="256" t="s">
        <v>208</v>
      </c>
      <c r="AN56" s="590"/>
      <c r="AO56" s="590"/>
      <c r="AP56" s="590"/>
      <c r="AQ56" s="591"/>
    </row>
    <row r="57" spans="1:51" ht="85.5" customHeight="1" thickBot="1" x14ac:dyDescent="0.2">
      <c r="B57" s="304" t="s">
        <v>55</v>
      </c>
      <c r="C57" s="305"/>
      <c r="D57" s="305"/>
      <c r="E57" s="305"/>
      <c r="F57" s="305"/>
      <c r="G57" s="305"/>
      <c r="H57" s="305"/>
      <c r="I57" s="305"/>
      <c r="J57" s="306"/>
      <c r="K57" s="284" t="s">
        <v>154</v>
      </c>
      <c r="L57" s="285"/>
      <c r="M57" s="285"/>
      <c r="N57" s="285"/>
      <c r="O57" s="285"/>
      <c r="P57" s="285"/>
      <c r="Q57" s="285"/>
      <c r="R57" s="285"/>
      <c r="S57" s="285"/>
      <c r="T57" s="285"/>
      <c r="U57" s="285"/>
      <c r="V57" s="285"/>
      <c r="W57" s="285"/>
      <c r="X57" s="285"/>
      <c r="Y57" s="286"/>
      <c r="Z57" s="313" t="s">
        <v>199</v>
      </c>
      <c r="AA57" s="314"/>
      <c r="AB57" s="314"/>
      <c r="AC57" s="314"/>
      <c r="AD57" s="314"/>
      <c r="AE57" s="314"/>
      <c r="AF57" s="314"/>
      <c r="AG57" s="314"/>
      <c r="AH57" s="314"/>
      <c r="AI57" s="314"/>
      <c r="AJ57" s="314"/>
      <c r="AK57" s="314"/>
      <c r="AL57" s="315"/>
      <c r="AM57" s="376" t="s">
        <v>208</v>
      </c>
      <c r="AN57" s="376"/>
      <c r="AO57" s="376"/>
      <c r="AP57" s="376"/>
      <c r="AQ57" s="377"/>
    </row>
    <row r="58" spans="1:51" s="1" customFormat="1" ht="43.5" customHeight="1" x14ac:dyDescent="0.15">
      <c r="A58" s="7"/>
      <c r="B58" s="370" t="s">
        <v>63</v>
      </c>
      <c r="C58" s="371"/>
      <c r="D58" s="371"/>
      <c r="E58" s="371"/>
      <c r="F58" s="371"/>
      <c r="G58" s="371"/>
      <c r="H58" s="371"/>
      <c r="I58" s="371"/>
      <c r="J58" s="372"/>
      <c r="K58" s="109" t="str">
        <f>IF(M58="評価なし","評価なし",IF(M58&gt;=2.5,"A",IF(M58&gt;=1.5,"B", IF(M58&gt;=0.5,"C",IF(M58&lt;0.5,"D","評価なし")))))</f>
        <v>A</v>
      </c>
      <c r="L58" s="2"/>
      <c r="M58" s="32">
        <f>IF(AND(M59="評価なし",M60="評価なし",M60="評価なし",M61="評価なし",M62="評価なし",M63="評価なし",M64="評価なし",M65="評価なし"),"評価なし",(N59+N60+N61+N62+N63+N64+N65)/(7-N58))</f>
        <v>2.8333333333333335</v>
      </c>
      <c r="N58" s="42">
        <f>COUNTIF(M59:M65,"評価なし")</f>
        <v>1</v>
      </c>
      <c r="O58" s="2"/>
      <c r="P58" s="2"/>
      <c r="Q58" s="2"/>
      <c r="R58" s="2"/>
      <c r="S58" s="2"/>
      <c r="T58" s="2"/>
      <c r="U58" s="2"/>
      <c r="V58" s="2"/>
      <c r="W58" s="2"/>
      <c r="X58" s="296"/>
      <c r="Y58" s="297"/>
      <c r="Z58" s="188" t="str">
        <f>IF(AB58="評価なし","評価なし",IF(AB58&gt;=2.5,"A",IF(AB58&gt;=1.5,"B", IF(AB58&gt;=0.5,"C",IF(AB58&lt;0.5,"D","評価なし")))))</f>
        <v>A</v>
      </c>
      <c r="AA58" s="2"/>
      <c r="AB58" s="32">
        <f>IF(AND(AB59="評価なし",AB60="評価なし",AB60="評価なし",AB61="評価なし",AB62="評価なし",AB63="評価なし",AB64="評価なし",AB65="評価なし"),"評価なし",(AC59+AC60+AC61+AC62+AC63+AC64+AC65)/(7-AC58))</f>
        <v>2.5</v>
      </c>
      <c r="AC58" s="42">
        <f>COUNTIF(AB59:AB65,"評価なし")</f>
        <v>1</v>
      </c>
      <c r="AD58" s="2"/>
      <c r="AE58" s="2"/>
      <c r="AF58" s="2"/>
      <c r="AG58" s="2"/>
      <c r="AH58" s="2"/>
      <c r="AI58" s="2"/>
      <c r="AJ58" s="2"/>
      <c r="AK58" s="296"/>
      <c r="AL58" s="297"/>
      <c r="AM58" s="391" t="s">
        <v>63</v>
      </c>
      <c r="AN58" s="392"/>
      <c r="AO58" s="392"/>
      <c r="AP58" s="392"/>
      <c r="AQ58" s="393"/>
      <c r="AR58" s="85"/>
      <c r="AS58" s="85"/>
      <c r="AT58" s="85"/>
      <c r="AU58" s="85"/>
      <c r="AV58" s="85"/>
      <c r="AW58" s="85"/>
      <c r="AX58" s="85"/>
      <c r="AY58" s="86"/>
    </row>
    <row r="59" spans="1:51" s="1" customFormat="1" ht="110.25" customHeight="1" x14ac:dyDescent="0.15">
      <c r="A59" s="7"/>
      <c r="B59" s="361" t="s">
        <v>88</v>
      </c>
      <c r="C59" s="362"/>
      <c r="D59" s="362"/>
      <c r="E59" s="362"/>
      <c r="F59" s="362"/>
      <c r="G59" s="362"/>
      <c r="H59" s="362"/>
      <c r="I59" s="362"/>
      <c r="J59" s="363"/>
      <c r="K59" s="173" t="s">
        <v>116</v>
      </c>
      <c r="L59" s="57"/>
      <c r="M59" s="121" t="str">
        <f t="shared" ref="M59:M65" si="2">IF(K59="A","3",IF(K59="B","2", IF(K59="C","1",IF(K59="D","0","評価なし"))))</f>
        <v>2</v>
      </c>
      <c r="N59" s="58" t="str">
        <f t="shared" ref="N59:N65" si="3">IF(M59="評価なし",0,M59)</f>
        <v>2</v>
      </c>
      <c r="O59" s="47"/>
      <c r="P59" s="47"/>
      <c r="Q59" s="47"/>
      <c r="R59" s="47"/>
      <c r="S59" s="47"/>
      <c r="T59" s="47"/>
      <c r="U59" s="47"/>
      <c r="V59" s="47"/>
      <c r="W59" s="47"/>
      <c r="X59" s="287" t="s">
        <v>168</v>
      </c>
      <c r="Y59" s="288"/>
      <c r="Z59" s="213" t="s">
        <v>145</v>
      </c>
      <c r="AA59" s="57"/>
      <c r="AB59" s="214" t="str">
        <f t="shared" ref="AB59:AB65" si="4">IF(Z59="A","3",IF(Z59="B","2", IF(Z59="C","1",IF(Z59="D","0","評価なし"))))</f>
        <v>2</v>
      </c>
      <c r="AC59" s="58" t="str">
        <f>IF(AB59="評価なし",0,AB59)</f>
        <v>2</v>
      </c>
      <c r="AD59" s="47"/>
      <c r="AE59" s="47"/>
      <c r="AF59" s="47"/>
      <c r="AG59" s="47"/>
      <c r="AH59" s="47"/>
      <c r="AI59" s="47"/>
      <c r="AJ59" s="47"/>
      <c r="AK59" s="535" t="s">
        <v>201</v>
      </c>
      <c r="AL59" s="288"/>
      <c r="AM59" s="547" t="s">
        <v>208</v>
      </c>
      <c r="AN59" s="548"/>
      <c r="AO59" s="548"/>
      <c r="AP59" s="548"/>
      <c r="AQ59" s="549"/>
    </row>
    <row r="60" spans="1:51" s="1" customFormat="1" ht="61.5" customHeight="1" x14ac:dyDescent="0.15">
      <c r="A60" s="7"/>
      <c r="B60" s="364" t="s">
        <v>89</v>
      </c>
      <c r="C60" s="365"/>
      <c r="D60" s="365"/>
      <c r="E60" s="365"/>
      <c r="F60" s="365"/>
      <c r="G60" s="365"/>
      <c r="H60" s="365"/>
      <c r="I60" s="365"/>
      <c r="J60" s="366"/>
      <c r="K60" s="113" t="s">
        <v>115</v>
      </c>
      <c r="L60" s="50"/>
      <c r="M60" s="51" t="str">
        <f t="shared" si="2"/>
        <v>3</v>
      </c>
      <c r="N60" s="52" t="str">
        <f t="shared" si="3"/>
        <v>3</v>
      </c>
      <c r="O60" s="50"/>
      <c r="P60" s="50"/>
      <c r="Q60" s="50"/>
      <c r="R60" s="50"/>
      <c r="S60" s="50"/>
      <c r="T60" s="50"/>
      <c r="U60" s="50"/>
      <c r="V60" s="50"/>
      <c r="W60" s="50"/>
      <c r="X60" s="291" t="s">
        <v>155</v>
      </c>
      <c r="Y60" s="292"/>
      <c r="Z60" s="158" t="s">
        <v>114</v>
      </c>
      <c r="AA60" s="50"/>
      <c r="AB60" s="51" t="str">
        <f t="shared" si="4"/>
        <v>3</v>
      </c>
      <c r="AC60" s="52" t="str">
        <f>IF(AB60="評価なし",0,AB60)</f>
        <v>3</v>
      </c>
      <c r="AD60" s="50"/>
      <c r="AE60" s="50"/>
      <c r="AF60" s="50"/>
      <c r="AG60" s="50"/>
      <c r="AH60" s="50"/>
      <c r="AI60" s="50"/>
      <c r="AJ60" s="50"/>
      <c r="AK60" s="389" t="s">
        <v>187</v>
      </c>
      <c r="AL60" s="390"/>
      <c r="AM60" s="386" t="s">
        <v>208</v>
      </c>
      <c r="AN60" s="387"/>
      <c r="AO60" s="387"/>
      <c r="AP60" s="387"/>
      <c r="AQ60" s="388"/>
    </row>
    <row r="61" spans="1:51" s="1" customFormat="1" ht="77.25" customHeight="1" x14ac:dyDescent="0.15">
      <c r="A61" s="7"/>
      <c r="B61" s="364" t="s">
        <v>90</v>
      </c>
      <c r="C61" s="365"/>
      <c r="D61" s="365"/>
      <c r="E61" s="365"/>
      <c r="F61" s="365"/>
      <c r="G61" s="365"/>
      <c r="H61" s="365"/>
      <c r="I61" s="365"/>
      <c r="J61" s="366"/>
      <c r="K61" s="113" t="s">
        <v>115</v>
      </c>
      <c r="L61" s="50"/>
      <c r="M61" s="51" t="str">
        <f t="shared" si="2"/>
        <v>3</v>
      </c>
      <c r="N61" s="52" t="str">
        <f t="shared" si="3"/>
        <v>3</v>
      </c>
      <c r="O61" s="50"/>
      <c r="P61" s="50"/>
      <c r="Q61" s="50"/>
      <c r="R61" s="50"/>
      <c r="S61" s="50"/>
      <c r="T61" s="50"/>
      <c r="U61" s="50"/>
      <c r="V61" s="50"/>
      <c r="W61" s="50"/>
      <c r="X61" s="291" t="s">
        <v>156</v>
      </c>
      <c r="Y61" s="292"/>
      <c r="Z61" s="158" t="s">
        <v>114</v>
      </c>
      <c r="AA61" s="50"/>
      <c r="AB61" s="51" t="str">
        <f t="shared" si="4"/>
        <v>3</v>
      </c>
      <c r="AC61" s="52" t="str">
        <f t="shared" ref="AC61:AC63" si="5">IF(AB61="評価なし",0,AB61)</f>
        <v>3</v>
      </c>
      <c r="AD61" s="50"/>
      <c r="AE61" s="50"/>
      <c r="AF61" s="50"/>
      <c r="AG61" s="50"/>
      <c r="AH61" s="50"/>
      <c r="AI61" s="50"/>
      <c r="AJ61" s="50"/>
      <c r="AK61" s="389" t="s">
        <v>187</v>
      </c>
      <c r="AL61" s="390"/>
      <c r="AM61" s="386" t="s">
        <v>208</v>
      </c>
      <c r="AN61" s="387"/>
      <c r="AO61" s="387"/>
      <c r="AP61" s="387"/>
      <c r="AQ61" s="388"/>
    </row>
    <row r="62" spans="1:51" s="3" customFormat="1" ht="63.75" customHeight="1" x14ac:dyDescent="0.15">
      <c r="A62" s="5"/>
      <c r="B62" s="355" t="s">
        <v>91</v>
      </c>
      <c r="C62" s="356"/>
      <c r="D62" s="356"/>
      <c r="E62" s="356"/>
      <c r="F62" s="356"/>
      <c r="G62" s="356"/>
      <c r="H62" s="356"/>
      <c r="I62" s="356"/>
      <c r="J62" s="357"/>
      <c r="K62" s="113" t="s">
        <v>115</v>
      </c>
      <c r="L62" s="59"/>
      <c r="M62" s="51" t="str">
        <f t="shared" si="2"/>
        <v>3</v>
      </c>
      <c r="N62" s="52" t="str">
        <f t="shared" si="3"/>
        <v>3</v>
      </c>
      <c r="O62" s="59"/>
      <c r="P62" s="59"/>
      <c r="Q62" s="59"/>
      <c r="R62" s="59"/>
      <c r="S62" s="59"/>
      <c r="T62" s="59"/>
      <c r="U62" s="59"/>
      <c r="V62" s="59"/>
      <c r="W62" s="59"/>
      <c r="X62" s="291" t="s">
        <v>157</v>
      </c>
      <c r="Y62" s="292"/>
      <c r="Z62" s="158" t="s">
        <v>185</v>
      </c>
      <c r="AA62" s="59"/>
      <c r="AB62" s="51" t="str">
        <f t="shared" si="4"/>
        <v>1</v>
      </c>
      <c r="AC62" s="52" t="str">
        <f t="shared" si="5"/>
        <v>1</v>
      </c>
      <c r="AD62" s="59"/>
      <c r="AE62" s="59"/>
      <c r="AF62" s="59"/>
      <c r="AG62" s="59"/>
      <c r="AH62" s="59"/>
      <c r="AI62" s="59"/>
      <c r="AJ62" s="59"/>
      <c r="AK62" s="536" t="s">
        <v>204</v>
      </c>
      <c r="AL62" s="339"/>
      <c r="AM62" s="386" t="s">
        <v>208</v>
      </c>
      <c r="AN62" s="387"/>
      <c r="AO62" s="387"/>
      <c r="AP62" s="387"/>
      <c r="AQ62" s="388"/>
    </row>
    <row r="63" spans="1:51" s="3" customFormat="1" ht="84" customHeight="1" x14ac:dyDescent="0.15">
      <c r="A63" s="5"/>
      <c r="B63" s="364" t="s">
        <v>92</v>
      </c>
      <c r="C63" s="365"/>
      <c r="D63" s="365"/>
      <c r="E63" s="365"/>
      <c r="F63" s="365"/>
      <c r="G63" s="365"/>
      <c r="H63" s="365"/>
      <c r="I63" s="365"/>
      <c r="J63" s="366"/>
      <c r="K63" s="113" t="s">
        <v>115</v>
      </c>
      <c r="L63" s="59"/>
      <c r="M63" s="51" t="str">
        <f t="shared" si="2"/>
        <v>3</v>
      </c>
      <c r="N63" s="52" t="str">
        <f t="shared" si="3"/>
        <v>3</v>
      </c>
      <c r="O63" s="59"/>
      <c r="P63" s="59"/>
      <c r="Q63" s="59"/>
      <c r="R63" s="59"/>
      <c r="S63" s="59"/>
      <c r="T63" s="59"/>
      <c r="U63" s="59"/>
      <c r="V63" s="59"/>
      <c r="W63" s="59"/>
      <c r="X63" s="291" t="s">
        <v>158</v>
      </c>
      <c r="Y63" s="292"/>
      <c r="Z63" s="158" t="s">
        <v>114</v>
      </c>
      <c r="AA63" s="59"/>
      <c r="AB63" s="51" t="str">
        <f t="shared" si="4"/>
        <v>3</v>
      </c>
      <c r="AC63" s="52" t="str">
        <f t="shared" si="5"/>
        <v>3</v>
      </c>
      <c r="AD63" s="59"/>
      <c r="AE63" s="59"/>
      <c r="AF63" s="59"/>
      <c r="AG63" s="59"/>
      <c r="AH63" s="59"/>
      <c r="AI63" s="59"/>
      <c r="AJ63" s="59"/>
      <c r="AK63" s="389" t="s">
        <v>187</v>
      </c>
      <c r="AL63" s="390"/>
      <c r="AM63" s="386" t="s">
        <v>208</v>
      </c>
      <c r="AN63" s="387"/>
      <c r="AO63" s="387"/>
      <c r="AP63" s="387"/>
      <c r="AQ63" s="388"/>
    </row>
    <row r="64" spans="1:51" s="3" customFormat="1" ht="60.75" customHeight="1" x14ac:dyDescent="0.15">
      <c r="A64" s="5"/>
      <c r="B64" s="355" t="s">
        <v>96</v>
      </c>
      <c r="C64" s="356"/>
      <c r="D64" s="356"/>
      <c r="E64" s="356"/>
      <c r="F64" s="356"/>
      <c r="G64" s="356"/>
      <c r="H64" s="356"/>
      <c r="I64" s="356"/>
      <c r="J64" s="357"/>
      <c r="K64" s="174"/>
      <c r="L64" s="59"/>
      <c r="M64" s="119" t="str">
        <f t="shared" si="2"/>
        <v>評価なし</v>
      </c>
      <c r="N64" s="61">
        <f t="shared" si="3"/>
        <v>0</v>
      </c>
      <c r="O64" s="59"/>
      <c r="P64" s="59"/>
      <c r="Q64" s="59"/>
      <c r="R64" s="59"/>
      <c r="S64" s="59"/>
      <c r="T64" s="59"/>
      <c r="U64" s="59"/>
      <c r="V64" s="59"/>
      <c r="W64" s="59"/>
      <c r="X64" s="291"/>
      <c r="Y64" s="292"/>
      <c r="Z64" s="211"/>
      <c r="AA64" s="59"/>
      <c r="AB64" s="215" t="str">
        <f t="shared" si="4"/>
        <v>評価なし</v>
      </c>
      <c r="AC64" s="61">
        <f>IF(AB64="評価なし",0,AB64)</f>
        <v>0</v>
      </c>
      <c r="AD64" s="59"/>
      <c r="AE64" s="59"/>
      <c r="AF64" s="59"/>
      <c r="AG64" s="59"/>
      <c r="AH64" s="59"/>
      <c r="AI64" s="59"/>
      <c r="AJ64" s="59"/>
      <c r="AK64" s="389"/>
      <c r="AL64" s="390"/>
      <c r="AM64" s="386"/>
      <c r="AN64" s="387"/>
      <c r="AO64" s="387"/>
      <c r="AP64" s="387"/>
      <c r="AQ64" s="388"/>
    </row>
    <row r="65" spans="1:43" s="3" customFormat="1" ht="77.25" customHeight="1" x14ac:dyDescent="0.15">
      <c r="A65" s="5"/>
      <c r="B65" s="358" t="s">
        <v>97</v>
      </c>
      <c r="C65" s="359"/>
      <c r="D65" s="359"/>
      <c r="E65" s="359"/>
      <c r="F65" s="359"/>
      <c r="G65" s="359"/>
      <c r="H65" s="359"/>
      <c r="I65" s="359"/>
      <c r="J65" s="360"/>
      <c r="K65" s="175" t="s">
        <v>115</v>
      </c>
      <c r="L65" s="164"/>
      <c r="M65" s="120" t="str">
        <f t="shared" si="2"/>
        <v>3</v>
      </c>
      <c r="N65" s="165" t="str">
        <f t="shared" si="3"/>
        <v>3</v>
      </c>
      <c r="O65" s="164"/>
      <c r="P65" s="164"/>
      <c r="Q65" s="164"/>
      <c r="R65" s="164"/>
      <c r="S65" s="164"/>
      <c r="T65" s="164"/>
      <c r="U65" s="164"/>
      <c r="V65" s="164"/>
      <c r="W65" s="164"/>
      <c r="X65" s="289" t="s">
        <v>159</v>
      </c>
      <c r="Y65" s="290"/>
      <c r="Z65" s="212" t="s">
        <v>114</v>
      </c>
      <c r="AA65" s="164"/>
      <c r="AB65" s="216" t="str">
        <f t="shared" si="4"/>
        <v>3</v>
      </c>
      <c r="AC65" s="165" t="str">
        <f>IF(AB65="評価なし",0,AB65)</f>
        <v>3</v>
      </c>
      <c r="AD65" s="164"/>
      <c r="AE65" s="164"/>
      <c r="AF65" s="164"/>
      <c r="AG65" s="164"/>
      <c r="AH65" s="164"/>
      <c r="AI65" s="164"/>
      <c r="AJ65" s="164"/>
      <c r="AK65" s="384" t="s">
        <v>187</v>
      </c>
      <c r="AL65" s="385"/>
      <c r="AM65" s="378" t="s">
        <v>208</v>
      </c>
      <c r="AN65" s="379"/>
      <c r="AO65" s="379"/>
      <c r="AP65" s="379"/>
      <c r="AQ65" s="380"/>
    </row>
    <row r="66" spans="1:43" ht="75.75" customHeight="1" x14ac:dyDescent="0.15">
      <c r="B66" s="301" t="s">
        <v>65</v>
      </c>
      <c r="C66" s="302"/>
      <c r="D66" s="302"/>
      <c r="E66" s="302"/>
      <c r="F66" s="302"/>
      <c r="G66" s="302"/>
      <c r="H66" s="302"/>
      <c r="I66" s="302"/>
      <c r="J66" s="303"/>
      <c r="K66" s="293" t="s">
        <v>160</v>
      </c>
      <c r="L66" s="294"/>
      <c r="M66" s="294"/>
      <c r="N66" s="294"/>
      <c r="O66" s="294"/>
      <c r="P66" s="294"/>
      <c r="Q66" s="294"/>
      <c r="R66" s="294"/>
      <c r="S66" s="294"/>
      <c r="T66" s="294"/>
      <c r="U66" s="294"/>
      <c r="V66" s="294"/>
      <c r="W66" s="294"/>
      <c r="X66" s="294"/>
      <c r="Y66" s="295"/>
      <c r="Z66" s="293" t="s">
        <v>206</v>
      </c>
      <c r="AA66" s="294"/>
      <c r="AB66" s="294"/>
      <c r="AC66" s="294"/>
      <c r="AD66" s="294"/>
      <c r="AE66" s="294"/>
      <c r="AF66" s="294"/>
      <c r="AG66" s="294"/>
      <c r="AH66" s="294"/>
      <c r="AI66" s="294"/>
      <c r="AJ66" s="294"/>
      <c r="AK66" s="294"/>
      <c r="AL66" s="295"/>
      <c r="AM66" s="256" t="s">
        <v>208</v>
      </c>
      <c r="AN66" s="590"/>
      <c r="AO66" s="590"/>
      <c r="AP66" s="590"/>
      <c r="AQ66" s="591"/>
    </row>
    <row r="67" spans="1:43" ht="75.75" customHeight="1" thickBot="1" x14ac:dyDescent="0.2">
      <c r="B67" s="304" t="s">
        <v>55</v>
      </c>
      <c r="C67" s="305"/>
      <c r="D67" s="305"/>
      <c r="E67" s="305"/>
      <c r="F67" s="305"/>
      <c r="G67" s="305"/>
      <c r="H67" s="305"/>
      <c r="I67" s="305"/>
      <c r="J67" s="306"/>
      <c r="K67" s="313" t="s">
        <v>161</v>
      </c>
      <c r="L67" s="314"/>
      <c r="M67" s="314"/>
      <c r="N67" s="314"/>
      <c r="O67" s="314"/>
      <c r="P67" s="314"/>
      <c r="Q67" s="314"/>
      <c r="R67" s="314"/>
      <c r="S67" s="314"/>
      <c r="T67" s="314"/>
      <c r="U67" s="314"/>
      <c r="V67" s="314"/>
      <c r="W67" s="314"/>
      <c r="X67" s="314"/>
      <c r="Y67" s="315"/>
      <c r="Z67" s="381" t="s">
        <v>205</v>
      </c>
      <c r="AA67" s="382"/>
      <c r="AB67" s="382"/>
      <c r="AC67" s="382"/>
      <c r="AD67" s="382"/>
      <c r="AE67" s="382"/>
      <c r="AF67" s="382"/>
      <c r="AG67" s="382"/>
      <c r="AH67" s="382"/>
      <c r="AI67" s="382"/>
      <c r="AJ67" s="382"/>
      <c r="AK67" s="382"/>
      <c r="AL67" s="383"/>
      <c r="AM67" s="376" t="s">
        <v>208</v>
      </c>
      <c r="AN67" s="376"/>
      <c r="AO67" s="376"/>
      <c r="AP67" s="376"/>
      <c r="AQ67" s="377"/>
    </row>
    <row r="68" spans="1:43" ht="33" customHeight="1" thickBot="1" x14ac:dyDescent="0.2">
      <c r="B68" s="352" t="s">
        <v>14</v>
      </c>
      <c r="C68" s="353"/>
      <c r="D68" s="353"/>
      <c r="E68" s="353"/>
      <c r="F68" s="353"/>
      <c r="G68" s="353"/>
      <c r="H68" s="353"/>
      <c r="I68" s="353"/>
      <c r="J68" s="354"/>
      <c r="K68" s="491" t="s">
        <v>54</v>
      </c>
      <c r="L68" s="373"/>
      <c r="M68" s="373"/>
      <c r="N68" s="373"/>
      <c r="O68" s="373"/>
      <c r="P68" s="373"/>
      <c r="Q68" s="373"/>
      <c r="R68" s="373"/>
      <c r="S68" s="373"/>
      <c r="T68" s="373"/>
      <c r="U68" s="373"/>
      <c r="V68" s="373"/>
      <c r="W68" s="373"/>
      <c r="X68" s="373"/>
      <c r="Y68" s="492"/>
      <c r="Z68" s="491" t="s">
        <v>53</v>
      </c>
      <c r="AA68" s="373"/>
      <c r="AB68" s="373"/>
      <c r="AC68" s="373"/>
      <c r="AD68" s="373"/>
      <c r="AE68" s="373"/>
      <c r="AF68" s="373"/>
      <c r="AG68" s="373"/>
      <c r="AH68" s="373"/>
      <c r="AI68" s="373"/>
      <c r="AJ68" s="373"/>
      <c r="AK68" s="373"/>
      <c r="AL68" s="492"/>
      <c r="AM68" s="373" t="s">
        <v>59</v>
      </c>
      <c r="AN68" s="374"/>
      <c r="AO68" s="374"/>
      <c r="AP68" s="374"/>
      <c r="AQ68" s="375"/>
    </row>
    <row r="69" spans="1:43" ht="48" customHeight="1" x14ac:dyDescent="0.15">
      <c r="B69" s="349" t="s">
        <v>13</v>
      </c>
      <c r="C69" s="350"/>
      <c r="D69" s="350"/>
      <c r="E69" s="350"/>
      <c r="F69" s="350"/>
      <c r="G69" s="350"/>
      <c r="H69" s="350"/>
      <c r="I69" s="350"/>
      <c r="J69" s="351"/>
      <c r="K69" s="166" t="str">
        <f>IF(M69="評価なし","評価なし",IF(M69&gt;=2.5,"A",IF(M69&gt;=1.5,"B", IF(M69&gt;=0.5,"C",IF(M69&lt;0.5,"D","評価なし")))))</f>
        <v>A</v>
      </c>
      <c r="L69" s="168"/>
      <c r="M69" s="169">
        <f>IF(AND(M12="評価なし",M14="評価なし",M16="評価なし",M21="評価なし",M22="評価なし",M27="評価なし",M28="評価なし",M29="評価なし",M30="評価なし",M35="評価なし",M36="評価なし",M40="評価なし",M45="評価なし",M46="評価なし",M47="評価なし",M52="評価なし",M53="評価なし",M54="評価なし",M55="評価なし",M59="評価なし",M60="評価なし",M61="評価なし",M62="評価なし",M63="評価なし",M64="評価なし",M65="評価なし"),"評価なし",(N12+N14+N16+N21+N22+N27+N28+N29+N30+N35+N36+N40+N45+N46+N47+N52+N53+N54+N55+N59+N60+N61+N62+N63+N64+N65)/(26-N69))</f>
        <v>2.92</v>
      </c>
      <c r="N69" s="168">
        <f>COUNTIF(M12:M17,"評価なし")+COUNTIF(M21:M22,"評価なし")+COUNTIF(M27:M30,"評価なし")+COUNTIF(M35:M36,"評価なし")+COUNTIF(M40,"評価なし")+COUNTIF(M45:M47,"評価なし")+COUNTIF(M52:M55,"評価なし")+COUNTIF(M59:M65,"評価なし")</f>
        <v>1</v>
      </c>
      <c r="O69" s="168"/>
      <c r="P69" s="168"/>
      <c r="Q69" s="168"/>
      <c r="R69" s="168"/>
      <c r="S69" s="168"/>
      <c r="T69" s="168"/>
      <c r="U69" s="168"/>
      <c r="V69" s="168"/>
      <c r="W69" s="168"/>
      <c r="X69" s="574"/>
      <c r="Y69" s="575"/>
      <c r="Z69" s="166" t="str">
        <f>IF(AB69="評価なし","評価なし",IF(AB69&gt;=2.5,"A",IF(AB69&gt;=1.5,"B", IF(AB69&gt;=0.5,"C",IF(AB69&lt;0.5,"D","評価なし")))))</f>
        <v>B</v>
      </c>
      <c r="AA69" s="148"/>
      <c r="AB69" s="167">
        <f>IF(AND(AB12="評価なし",AB14="評価なし",AB16="評価なし",AB21="評価なし",AB22="評価なし",AB27="評価なし",AB28="評価なし",AB29="評価なし",AB30="評価なし",AB35="評価なし",AB36="評価なし",AB40="評価なし",AB45="評価なし",AB46="評価なし",AB47="評価なし",AB52="評価なし",AB53="評価なし",AB54="評価なし",AB55="評価なし",AB59="評価なし",AB60="評価なし",AB61="評価なし",AB62="評価なし",AB63="評価なし",AB64="評価なし",AB65="評価なし"),"評価なし",(AC12+AC14+AC16+AC21+AC22+AC27+AC28+AC29+AC30+AC35+AC36+AC40+AC45+AC46+AC47+AC52+AC53+AC54+AC55+AC59+AC60+AC61+AC62+AC63+AC64+AC65)/(26-AC69))</f>
        <v>2.36</v>
      </c>
      <c r="AC69" s="31">
        <f>COUNTIF(AB12:AB17,"評価なし")+COUNTIF(AB21:AB22,"評価なし")+COUNTIF(AB27:AB30,"評価なし")+COUNTIF(AB35:AB36,"評価なし")+COUNTIF(AB40,"評価なし")+COUNTIF(AB45:AB47,"評価なし")+COUNTIF(AB52:AB55,"評価なし")+COUNTIF(AB59:AB65,"評価なし")</f>
        <v>1</v>
      </c>
      <c r="AD69" s="148"/>
      <c r="AE69" s="148"/>
      <c r="AF69" s="148"/>
      <c r="AG69" s="148"/>
      <c r="AH69" s="148"/>
      <c r="AI69" s="148"/>
      <c r="AJ69" s="148"/>
      <c r="AK69" s="574"/>
      <c r="AL69" s="575"/>
      <c r="AM69" s="570"/>
      <c r="AN69" s="571"/>
      <c r="AO69" s="571"/>
      <c r="AP69" s="571"/>
      <c r="AQ69" s="572"/>
    </row>
    <row r="70" spans="1:43" ht="174" customHeight="1" x14ac:dyDescent="0.15">
      <c r="B70" s="367" t="s">
        <v>66</v>
      </c>
      <c r="C70" s="368"/>
      <c r="D70" s="368"/>
      <c r="E70" s="368"/>
      <c r="F70" s="368"/>
      <c r="G70" s="368"/>
      <c r="H70" s="368"/>
      <c r="I70" s="368"/>
      <c r="J70" s="369"/>
      <c r="K70" s="272" t="s">
        <v>162</v>
      </c>
      <c r="L70" s="273"/>
      <c r="M70" s="273"/>
      <c r="N70" s="273"/>
      <c r="O70" s="273"/>
      <c r="P70" s="273"/>
      <c r="Q70" s="273"/>
      <c r="R70" s="273"/>
      <c r="S70" s="273"/>
      <c r="T70" s="273"/>
      <c r="U70" s="273"/>
      <c r="V70" s="273"/>
      <c r="W70" s="273"/>
      <c r="X70" s="273"/>
      <c r="Y70" s="274"/>
      <c r="Z70" s="522" t="s">
        <v>203</v>
      </c>
      <c r="AA70" s="523"/>
      <c r="AB70" s="523"/>
      <c r="AC70" s="523"/>
      <c r="AD70" s="523"/>
      <c r="AE70" s="523"/>
      <c r="AF70" s="523"/>
      <c r="AG70" s="523"/>
      <c r="AH70" s="523"/>
      <c r="AI70" s="523"/>
      <c r="AJ70" s="523"/>
      <c r="AK70" s="523"/>
      <c r="AL70" s="524"/>
      <c r="AM70" s="598" t="s">
        <v>208</v>
      </c>
      <c r="AN70" s="599"/>
      <c r="AO70" s="599"/>
      <c r="AP70" s="599"/>
      <c r="AQ70" s="600"/>
    </row>
    <row r="71" spans="1:43" ht="126" customHeight="1" x14ac:dyDescent="0.15">
      <c r="B71" s="340" t="s">
        <v>110</v>
      </c>
      <c r="C71" s="341"/>
      <c r="D71" s="341"/>
      <c r="E71" s="341"/>
      <c r="F71" s="341"/>
      <c r="G71" s="341"/>
      <c r="H71" s="341"/>
      <c r="I71" s="341"/>
      <c r="J71" s="342"/>
      <c r="K71" s="278" t="s">
        <v>167</v>
      </c>
      <c r="L71" s="279"/>
      <c r="M71" s="279"/>
      <c r="N71" s="279"/>
      <c r="O71" s="279"/>
      <c r="P71" s="279"/>
      <c r="Q71" s="279"/>
      <c r="R71" s="279"/>
      <c r="S71" s="279"/>
      <c r="T71" s="279"/>
      <c r="U71" s="279"/>
      <c r="V71" s="279"/>
      <c r="W71" s="279"/>
      <c r="X71" s="279"/>
      <c r="Y71" s="280"/>
      <c r="Z71" s="563" t="s">
        <v>202</v>
      </c>
      <c r="AA71" s="535"/>
      <c r="AB71" s="535"/>
      <c r="AC71" s="535"/>
      <c r="AD71" s="535"/>
      <c r="AE71" s="535"/>
      <c r="AF71" s="535"/>
      <c r="AG71" s="535"/>
      <c r="AH71" s="535"/>
      <c r="AI71" s="535"/>
      <c r="AJ71" s="535"/>
      <c r="AK71" s="535"/>
      <c r="AL71" s="288"/>
      <c r="AM71" s="601" t="s">
        <v>208</v>
      </c>
      <c r="AN71" s="602"/>
      <c r="AO71" s="602"/>
      <c r="AP71" s="602"/>
      <c r="AQ71" s="603"/>
    </row>
    <row r="72" spans="1:43" ht="126" customHeight="1" x14ac:dyDescent="0.15">
      <c r="B72" s="346" t="s">
        <v>111</v>
      </c>
      <c r="C72" s="347"/>
      <c r="D72" s="347"/>
      <c r="E72" s="347"/>
      <c r="F72" s="347"/>
      <c r="G72" s="347"/>
      <c r="H72" s="347"/>
      <c r="I72" s="347"/>
      <c r="J72" s="348"/>
      <c r="K72" s="281" t="s">
        <v>163</v>
      </c>
      <c r="L72" s="282"/>
      <c r="M72" s="282"/>
      <c r="N72" s="282"/>
      <c r="O72" s="282"/>
      <c r="P72" s="282"/>
      <c r="Q72" s="282"/>
      <c r="R72" s="282"/>
      <c r="S72" s="282"/>
      <c r="T72" s="282"/>
      <c r="U72" s="282"/>
      <c r="V72" s="282"/>
      <c r="W72" s="282"/>
      <c r="X72" s="282"/>
      <c r="Y72" s="283"/>
      <c r="Z72" s="529" t="s">
        <v>190</v>
      </c>
      <c r="AA72" s="530"/>
      <c r="AB72" s="530"/>
      <c r="AC72" s="530"/>
      <c r="AD72" s="530"/>
      <c r="AE72" s="530"/>
      <c r="AF72" s="530"/>
      <c r="AG72" s="530"/>
      <c r="AH72" s="530"/>
      <c r="AI72" s="530"/>
      <c r="AJ72" s="530"/>
      <c r="AK72" s="530"/>
      <c r="AL72" s="531"/>
      <c r="AM72" s="604" t="s">
        <v>208</v>
      </c>
      <c r="AN72" s="605"/>
      <c r="AO72" s="605"/>
      <c r="AP72" s="605"/>
      <c r="AQ72" s="606"/>
    </row>
    <row r="73" spans="1:43" ht="138" customHeight="1" x14ac:dyDescent="0.15">
      <c r="B73" s="340" t="s">
        <v>101</v>
      </c>
      <c r="C73" s="341"/>
      <c r="D73" s="341"/>
      <c r="E73" s="341"/>
      <c r="F73" s="341"/>
      <c r="G73" s="341"/>
      <c r="H73" s="341"/>
      <c r="I73" s="341"/>
      <c r="J73" s="342"/>
      <c r="K73" s="275" t="s">
        <v>165</v>
      </c>
      <c r="L73" s="276"/>
      <c r="M73" s="276"/>
      <c r="N73" s="276"/>
      <c r="O73" s="276"/>
      <c r="P73" s="276"/>
      <c r="Q73" s="276"/>
      <c r="R73" s="276"/>
      <c r="S73" s="276"/>
      <c r="T73" s="276"/>
      <c r="U73" s="276"/>
      <c r="V73" s="276"/>
      <c r="W73" s="276"/>
      <c r="X73" s="276"/>
      <c r="Y73" s="277"/>
      <c r="Z73" s="576" t="s">
        <v>207</v>
      </c>
      <c r="AA73" s="577"/>
      <c r="AB73" s="577"/>
      <c r="AC73" s="577"/>
      <c r="AD73" s="577"/>
      <c r="AE73" s="577"/>
      <c r="AF73" s="577"/>
      <c r="AG73" s="577"/>
      <c r="AH73" s="577"/>
      <c r="AI73" s="577"/>
      <c r="AJ73" s="577"/>
      <c r="AK73" s="577"/>
      <c r="AL73" s="310"/>
      <c r="AM73" s="601" t="s">
        <v>208</v>
      </c>
      <c r="AN73" s="602"/>
      <c r="AO73" s="602"/>
      <c r="AP73" s="602"/>
      <c r="AQ73" s="603"/>
    </row>
    <row r="74" spans="1:43" ht="138" customHeight="1" thickBot="1" x14ac:dyDescent="0.2">
      <c r="B74" s="343" t="s">
        <v>98</v>
      </c>
      <c r="C74" s="344"/>
      <c r="D74" s="344"/>
      <c r="E74" s="344"/>
      <c r="F74" s="344"/>
      <c r="G74" s="344"/>
      <c r="H74" s="344"/>
      <c r="I74" s="344"/>
      <c r="J74" s="345"/>
      <c r="K74" s="564" t="s">
        <v>166</v>
      </c>
      <c r="L74" s="565"/>
      <c r="M74" s="565"/>
      <c r="N74" s="565"/>
      <c r="O74" s="565"/>
      <c r="P74" s="565"/>
      <c r="Q74" s="565"/>
      <c r="R74" s="565"/>
      <c r="S74" s="565"/>
      <c r="T74" s="565"/>
      <c r="U74" s="565"/>
      <c r="V74" s="565"/>
      <c r="W74" s="565"/>
      <c r="X74" s="565"/>
      <c r="Y74" s="566"/>
      <c r="Z74" s="567"/>
      <c r="AA74" s="568"/>
      <c r="AB74" s="568"/>
      <c r="AC74" s="568"/>
      <c r="AD74" s="568"/>
      <c r="AE74" s="568"/>
      <c r="AF74" s="568"/>
      <c r="AG74" s="568"/>
      <c r="AH74" s="568"/>
      <c r="AI74" s="568"/>
      <c r="AJ74" s="568"/>
      <c r="AK74" s="568"/>
      <c r="AL74" s="569"/>
      <c r="AM74" s="607" t="s">
        <v>208</v>
      </c>
      <c r="AN74" s="608"/>
      <c r="AO74" s="608"/>
      <c r="AP74" s="608"/>
      <c r="AQ74" s="609"/>
    </row>
    <row r="75" spans="1:43" ht="7.5" customHeight="1" x14ac:dyDescent="0.15"/>
    <row r="76" spans="1:43" x14ac:dyDescent="0.15">
      <c r="B76" s="6" t="s">
        <v>35</v>
      </c>
    </row>
    <row r="77" spans="1:43" x14ac:dyDescent="0.15">
      <c r="B77" s="6" t="s">
        <v>40</v>
      </c>
    </row>
    <row r="78" spans="1:43" x14ac:dyDescent="0.15">
      <c r="B78" s="6" t="s">
        <v>39</v>
      </c>
    </row>
  </sheetData>
  <mergeCells count="280">
    <mergeCell ref="AM74:AQ74"/>
    <mergeCell ref="Z71:AL71"/>
    <mergeCell ref="AM71:AQ71"/>
    <mergeCell ref="Z72:AL72"/>
    <mergeCell ref="K74:Y74"/>
    <mergeCell ref="Z74:AL74"/>
    <mergeCell ref="AM69:AQ69"/>
    <mergeCell ref="K38:Y38"/>
    <mergeCell ref="X41:Y41"/>
    <mergeCell ref="K42:Y42"/>
    <mergeCell ref="K43:Y43"/>
    <mergeCell ref="AM70:AQ70"/>
    <mergeCell ref="AM73:AQ73"/>
    <mergeCell ref="X69:Y69"/>
    <mergeCell ref="AK69:AL69"/>
    <mergeCell ref="AM72:AQ72"/>
    <mergeCell ref="K68:Y68"/>
    <mergeCell ref="Z73:AL73"/>
    <mergeCell ref="AM57:AQ57"/>
    <mergeCell ref="AM56:AQ56"/>
    <mergeCell ref="AM59:AQ59"/>
    <mergeCell ref="AM60:AQ60"/>
    <mergeCell ref="AM61:AQ61"/>
    <mergeCell ref="Z68:AL68"/>
    <mergeCell ref="AK28:AL28"/>
    <mergeCell ref="AK29:AL29"/>
    <mergeCell ref="AK30:AL30"/>
    <mergeCell ref="AM41:AQ41"/>
    <mergeCell ref="AM45:AQ45"/>
    <mergeCell ref="AM46:AQ46"/>
    <mergeCell ref="AK33:AL33"/>
    <mergeCell ref="AK34:AL34"/>
    <mergeCell ref="Z23:AL23"/>
    <mergeCell ref="Z24:AL24"/>
    <mergeCell ref="AK25:AL25"/>
    <mergeCell ref="Z31:AL31"/>
    <mergeCell ref="Z32:AL32"/>
    <mergeCell ref="AK26:AL26"/>
    <mergeCell ref="AK27:AL27"/>
    <mergeCell ref="AM24:AQ24"/>
    <mergeCell ref="AM31:AQ31"/>
    <mergeCell ref="AM32:AQ32"/>
    <mergeCell ref="AM35:AQ35"/>
    <mergeCell ref="AM26:AQ26"/>
    <mergeCell ref="AM27:AQ27"/>
    <mergeCell ref="AM28:AQ28"/>
    <mergeCell ref="AM29:AQ29"/>
    <mergeCell ref="AM30:AQ30"/>
    <mergeCell ref="Z70:AL70"/>
    <mergeCell ref="Z38:AL38"/>
    <mergeCell ref="AK45:AL45"/>
    <mergeCell ref="AK46:AL46"/>
    <mergeCell ref="AK44:AL44"/>
    <mergeCell ref="Z37:AL37"/>
    <mergeCell ref="Z57:AL57"/>
    <mergeCell ref="AK53:AL53"/>
    <mergeCell ref="Z56:AL56"/>
    <mergeCell ref="AK64:AL64"/>
    <mergeCell ref="Z42:AL42"/>
    <mergeCell ref="Z43:AL43"/>
    <mergeCell ref="AK63:AL63"/>
    <mergeCell ref="AK59:AL59"/>
    <mergeCell ref="AK61:AL61"/>
    <mergeCell ref="AK62:AL62"/>
    <mergeCell ref="AK47:AL47"/>
    <mergeCell ref="AK50:AL50"/>
    <mergeCell ref="AK51:AL51"/>
    <mergeCell ref="AK52:AL52"/>
    <mergeCell ref="AK55:AL55"/>
    <mergeCell ref="AM21:AQ21"/>
    <mergeCell ref="AM22:AQ22"/>
    <mergeCell ref="AK10:AL10"/>
    <mergeCell ref="AK11:AL11"/>
    <mergeCell ref="Z6:AL6"/>
    <mergeCell ref="AK12:AL13"/>
    <mergeCell ref="AK14:AL15"/>
    <mergeCell ref="AK16:AL17"/>
    <mergeCell ref="Z18:AL18"/>
    <mergeCell ref="AB12:AB13"/>
    <mergeCell ref="AB14:AB15"/>
    <mergeCell ref="AB16:AB17"/>
    <mergeCell ref="AM16:AQ17"/>
    <mergeCell ref="Z12:Z13"/>
    <mergeCell ref="Z14:Z15"/>
    <mergeCell ref="Z16:Z17"/>
    <mergeCell ref="AM20:AQ20"/>
    <mergeCell ref="Z19:AL19"/>
    <mergeCell ref="AM18:AQ18"/>
    <mergeCell ref="AM19:AQ19"/>
    <mergeCell ref="AK7:AL7"/>
    <mergeCell ref="AK20:AL20"/>
    <mergeCell ref="AK21:AL21"/>
    <mergeCell ref="AK22:AL22"/>
    <mergeCell ref="K6:Y6"/>
    <mergeCell ref="R8:U8"/>
    <mergeCell ref="M12:M13"/>
    <mergeCell ref="M14:M15"/>
    <mergeCell ref="M16:M17"/>
    <mergeCell ref="K16:K17"/>
    <mergeCell ref="K14:K15"/>
    <mergeCell ref="K12:K13"/>
    <mergeCell ref="AO2:AP2"/>
    <mergeCell ref="AO3:AP3"/>
    <mergeCell ref="AO4:AP4"/>
    <mergeCell ref="AO5:AP5"/>
    <mergeCell ref="AM9:AQ9"/>
    <mergeCell ref="AM6:AQ7"/>
    <mergeCell ref="AM10:AQ10"/>
    <mergeCell ref="AM11:AQ11"/>
    <mergeCell ref="X7:Y7"/>
    <mergeCell ref="AM12:AQ13"/>
    <mergeCell ref="AM14:AQ15"/>
    <mergeCell ref="X10:Y10"/>
    <mergeCell ref="X11:Y11"/>
    <mergeCell ref="X12:Y13"/>
    <mergeCell ref="X14:Y15"/>
    <mergeCell ref="X16:Y17"/>
    <mergeCell ref="AM50:AQ50"/>
    <mergeCell ref="AM23:AQ23"/>
    <mergeCell ref="B4:D5"/>
    <mergeCell ref="E4:J5"/>
    <mergeCell ref="K4:K5"/>
    <mergeCell ref="Z4:Z5"/>
    <mergeCell ref="AK4:AL5"/>
    <mergeCell ref="X4:Y5"/>
    <mergeCell ref="B37:J37"/>
    <mergeCell ref="B38:J38"/>
    <mergeCell ref="B24:J24"/>
    <mergeCell ref="B25:J25"/>
    <mergeCell ref="B27:J27"/>
    <mergeCell ref="B28:J28"/>
    <mergeCell ref="B29:J29"/>
    <mergeCell ref="B30:J30"/>
    <mergeCell ref="B31:J31"/>
    <mergeCell ref="B32:J32"/>
    <mergeCell ref="AM25:AQ25"/>
    <mergeCell ref="AM33:AQ33"/>
    <mergeCell ref="AM34:AQ34"/>
    <mergeCell ref="B6:J6"/>
    <mergeCell ref="AM37:AQ37"/>
    <mergeCell ref="AM38:AQ38"/>
    <mergeCell ref="AM49:AQ49"/>
    <mergeCell ref="X39:Y39"/>
    <mergeCell ref="X44:Y44"/>
    <mergeCell ref="B49:J49"/>
    <mergeCell ref="AM36:AQ36"/>
    <mergeCell ref="B39:J39"/>
    <mergeCell ref="B40:J40"/>
    <mergeCell ref="AM42:AQ42"/>
    <mergeCell ref="AM43:AQ43"/>
    <mergeCell ref="Z48:AL48"/>
    <mergeCell ref="Z49:AL49"/>
    <mergeCell ref="AM47:AQ47"/>
    <mergeCell ref="AM40:AQ40"/>
    <mergeCell ref="AM39:AQ39"/>
    <mergeCell ref="AM44:AQ44"/>
    <mergeCell ref="AM48:AQ48"/>
    <mergeCell ref="B45:J45"/>
    <mergeCell ref="B46:J46"/>
    <mergeCell ref="B47:J47"/>
    <mergeCell ref="AK35:AL35"/>
    <mergeCell ref="AK36:AL36"/>
    <mergeCell ref="AK41:AL41"/>
    <mergeCell ref="AK39:AL39"/>
    <mergeCell ref="AK40:AL40"/>
    <mergeCell ref="X36:Y36"/>
    <mergeCell ref="K37:Y37"/>
    <mergeCell ref="K56:Y56"/>
    <mergeCell ref="X33:Y33"/>
    <mergeCell ref="B50:J50"/>
    <mergeCell ref="X34:Y34"/>
    <mergeCell ref="B41:J41"/>
    <mergeCell ref="X47:Y47"/>
    <mergeCell ref="X45:Y45"/>
    <mergeCell ref="X46:Y46"/>
    <mergeCell ref="K48:Y48"/>
    <mergeCell ref="B51:J51"/>
    <mergeCell ref="B48:J48"/>
    <mergeCell ref="X35:Y35"/>
    <mergeCell ref="B33:J33"/>
    <mergeCell ref="X28:Y28"/>
    <mergeCell ref="X29:Y29"/>
    <mergeCell ref="B42:J42"/>
    <mergeCell ref="B43:J43"/>
    <mergeCell ref="B44:J44"/>
    <mergeCell ref="B7:J7"/>
    <mergeCell ref="B23:J23"/>
    <mergeCell ref="B9:J9"/>
    <mergeCell ref="B10:J10"/>
    <mergeCell ref="B22:J22"/>
    <mergeCell ref="B11:J11"/>
    <mergeCell ref="B12:J13"/>
    <mergeCell ref="B14:J15"/>
    <mergeCell ref="B16:J17"/>
    <mergeCell ref="B18:J18"/>
    <mergeCell ref="B19:J19"/>
    <mergeCell ref="B20:J20"/>
    <mergeCell ref="B21:J21"/>
    <mergeCell ref="X26:Y26"/>
    <mergeCell ref="X27:Y27"/>
    <mergeCell ref="X30:Y30"/>
    <mergeCell ref="K31:Y31"/>
    <mergeCell ref="K32:Y32"/>
    <mergeCell ref="B58:J58"/>
    <mergeCell ref="AM68:AQ68"/>
    <mergeCell ref="AM67:AQ67"/>
    <mergeCell ref="AM66:AQ66"/>
    <mergeCell ref="AM65:AQ65"/>
    <mergeCell ref="Z66:AL66"/>
    <mergeCell ref="Z67:AL67"/>
    <mergeCell ref="AK65:AL65"/>
    <mergeCell ref="AM64:AQ64"/>
    <mergeCell ref="AK60:AL60"/>
    <mergeCell ref="AK58:AL58"/>
    <mergeCell ref="AM63:AQ63"/>
    <mergeCell ref="AM58:AQ58"/>
    <mergeCell ref="AM62:AQ62"/>
    <mergeCell ref="K67:Y67"/>
    <mergeCell ref="AM51:AQ51"/>
    <mergeCell ref="AK54:AL54"/>
    <mergeCell ref="AM52:AQ52"/>
    <mergeCell ref="AM53:AQ53"/>
    <mergeCell ref="AM54:AQ54"/>
    <mergeCell ref="AM55:AQ55"/>
    <mergeCell ref="B73:J73"/>
    <mergeCell ref="B74:J74"/>
    <mergeCell ref="B71:J71"/>
    <mergeCell ref="B72:J72"/>
    <mergeCell ref="B69:J69"/>
    <mergeCell ref="B68:J68"/>
    <mergeCell ref="B66:J66"/>
    <mergeCell ref="B67:J67"/>
    <mergeCell ref="B62:J62"/>
    <mergeCell ref="B65:J65"/>
    <mergeCell ref="B59:J59"/>
    <mergeCell ref="B60:J60"/>
    <mergeCell ref="B61:J61"/>
    <mergeCell ref="B53:J53"/>
    <mergeCell ref="B54:J54"/>
    <mergeCell ref="B63:J63"/>
    <mergeCell ref="B64:J64"/>
    <mergeCell ref="B70:J70"/>
    <mergeCell ref="B55:J55"/>
    <mergeCell ref="B56:J56"/>
    <mergeCell ref="B57:J57"/>
    <mergeCell ref="K18:Y18"/>
    <mergeCell ref="K19:Y19"/>
    <mergeCell ref="X21:Y21"/>
    <mergeCell ref="X22:Y22"/>
    <mergeCell ref="K24:Y24"/>
    <mergeCell ref="K23:Y23"/>
    <mergeCell ref="K49:Y49"/>
    <mergeCell ref="X54:Y54"/>
    <mergeCell ref="X55:Y55"/>
    <mergeCell ref="X52:Y52"/>
    <mergeCell ref="X53:Y53"/>
    <mergeCell ref="X50:Y50"/>
    <mergeCell ref="X51:Y51"/>
    <mergeCell ref="B26:J26"/>
    <mergeCell ref="X40:Y40"/>
    <mergeCell ref="B34:J34"/>
    <mergeCell ref="B35:J35"/>
    <mergeCell ref="B36:J36"/>
    <mergeCell ref="B52:J52"/>
    <mergeCell ref="X20:Y20"/>
    <mergeCell ref="X25:Y25"/>
    <mergeCell ref="K70:Y70"/>
    <mergeCell ref="K73:Y73"/>
    <mergeCell ref="K71:Y71"/>
    <mergeCell ref="K72:Y72"/>
    <mergeCell ref="K57:Y57"/>
    <mergeCell ref="X59:Y59"/>
    <mergeCell ref="X65:Y65"/>
    <mergeCell ref="X60:Y60"/>
    <mergeCell ref="X61:Y61"/>
    <mergeCell ref="X62:Y62"/>
    <mergeCell ref="X63:Y63"/>
    <mergeCell ref="X64:Y64"/>
    <mergeCell ref="K66:Y66"/>
    <mergeCell ref="X58:Y58"/>
  </mergeCells>
  <phoneticPr fontId="1"/>
  <dataValidations disablePrompts="1" count="1">
    <dataValidation type="list" allowBlank="1" showInputMessage="1" showErrorMessage="1" sqref="Z35:Z36 K59:K65 Z26:Z30 K40:K41 K14 K12 K16 Z45:Z47 Z16 K45:K47 K52:K55 Z40:Z41 K21:K22 K26:K30 K35:K36 Z21:Z22 Z52:Z55 Z12 Z14 Z59:Z65">
      <formula1>$P$9:$P$12</formula1>
    </dataValidation>
  </dataValidations>
  <pageMargins left="0.70866141732283472" right="0.70866141732283472" top="0.74803149606299213" bottom="0.74803149606299213" header="0.31496062992125984" footer="0.31496062992125984"/>
  <pageSetup paperSize="9" scale="50" fitToHeight="0" orientation="portrait" r:id="rId1"/>
  <headerFooter>
    <oddFooter>&amp;C&amp;14&amp;P</oddFooter>
  </headerFooter>
  <rowBreaks count="3" manualBreakCount="3">
    <brk id="32" max="44" man="1"/>
    <brk id="49" max="44" man="1"/>
    <brk id="67" max="4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評価シート（指定概要）</vt:lpstr>
      <vt:lpstr>評価ｼｰﾄ（評価結果）</vt:lpstr>
      <vt:lpstr>'評価ｼｰﾄ（評価結果）'!Print_Area</vt:lpstr>
      <vt:lpstr>'評価ｼｰﾄ（評価結果）'!Print_Titles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ss0735</dc:creator>
  <cp:lastModifiedBy>川西市</cp:lastModifiedBy>
  <cp:lastPrinted>2017-09-26T08:11:48Z</cp:lastPrinted>
  <dcterms:created xsi:type="dcterms:W3CDTF">2017-12-04T01:37:08Z</dcterms:created>
  <dcterms:modified xsi:type="dcterms:W3CDTF">2017-12-04T01:37:08Z</dcterms:modified>
</cp:coreProperties>
</file>