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４．指定管理者\指定管理者　評価・モニタリング\H31年度　指定管理評価\評価シート\２次評価済シート\"/>
    </mc:Choice>
  </mc:AlternateContent>
  <bookViews>
    <workbookView xWindow="0" yWindow="0" windowWidth="20490" windowHeight="753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65" i="9" l="1"/>
  <c r="AC65" i="9" s="1"/>
  <c r="AC64" i="9"/>
  <c r="AB64" i="9"/>
  <c r="AB63" i="9"/>
  <c r="AC63" i="9" s="1"/>
  <c r="AC62" i="9"/>
  <c r="AB62" i="9"/>
  <c r="AB61" i="9"/>
  <c r="AC61" i="9" s="1"/>
  <c r="AC60" i="9"/>
  <c r="AB60" i="9"/>
  <c r="AB59" i="9"/>
  <c r="AC58" i="9" s="1"/>
  <c r="AB55" i="9"/>
  <c r="AC55" i="9" s="1"/>
  <c r="AC54" i="9"/>
  <c r="AB54" i="9"/>
  <c r="AB53" i="9"/>
  <c r="AC52" i="9"/>
  <c r="AB52" i="9"/>
  <c r="AC50" i="9"/>
  <c r="AB47" i="9"/>
  <c r="AC47" i="9" s="1"/>
  <c r="AC46" i="9"/>
  <c r="AB46" i="9"/>
  <c r="AB45" i="9"/>
  <c r="AC44" i="9"/>
  <c r="AB41" i="9"/>
  <c r="AC41" i="9" s="1"/>
  <c r="AC40" i="9"/>
  <c r="AB39" i="9" s="1"/>
  <c r="AB40" i="9"/>
  <c r="AC39" i="9"/>
  <c r="AC36" i="9"/>
  <c r="AB36" i="9"/>
  <c r="AB35" i="9"/>
  <c r="AC34" i="9"/>
  <c r="AC30" i="9"/>
  <c r="AB30" i="9"/>
  <c r="AB29" i="9"/>
  <c r="AC29" i="9" s="1"/>
  <c r="AC28" i="9"/>
  <c r="AB28" i="9"/>
  <c r="AB27" i="9"/>
  <c r="AC27" i="9" s="1"/>
  <c r="AC26" i="9"/>
  <c r="AB26" i="9"/>
  <c r="AC22" i="9"/>
  <c r="AB22" i="9"/>
  <c r="AB21" i="9"/>
  <c r="AC20" i="9"/>
  <c r="AB17" i="9"/>
  <c r="AB16" i="9"/>
  <c r="AC16" i="9" s="1"/>
  <c r="AB15" i="9"/>
  <c r="AB14" i="9"/>
  <c r="AC14" i="9" s="1"/>
  <c r="AB13" i="9"/>
  <c r="AC11" i="9" s="1"/>
  <c r="AB12" i="9"/>
  <c r="AC69" i="9" s="1"/>
  <c r="M65" i="9"/>
  <c r="N65" i="9" s="1"/>
  <c r="N64" i="9"/>
  <c r="M64" i="9"/>
  <c r="M63" i="9"/>
  <c r="N63" i="9" s="1"/>
  <c r="N62" i="9"/>
  <c r="M62" i="9"/>
  <c r="M61" i="9"/>
  <c r="N61" i="9" s="1"/>
  <c r="N60" i="9"/>
  <c r="M60" i="9"/>
  <c r="M59" i="9"/>
  <c r="N59" i="9" s="1"/>
  <c r="M58" i="9" s="1"/>
  <c r="N58" i="9"/>
  <c r="M55" i="9"/>
  <c r="N55" i="9" s="1"/>
  <c r="N54" i="9"/>
  <c r="M54" i="9"/>
  <c r="M53" i="9"/>
  <c r="N53" i="9" s="1"/>
  <c r="N52" i="9"/>
  <c r="M50" i="9" s="1"/>
  <c r="M52" i="9"/>
  <c r="N51" i="9"/>
  <c r="N50" i="9"/>
  <c r="N47" i="9"/>
  <c r="M47" i="9"/>
  <c r="N46" i="9"/>
  <c r="M46" i="9"/>
  <c r="N45" i="9"/>
  <c r="M44" i="9" s="1"/>
  <c r="M45" i="9"/>
  <c r="N44" i="9"/>
  <c r="N41" i="9"/>
  <c r="M41" i="9"/>
  <c r="N40" i="9"/>
  <c r="M40" i="9"/>
  <c r="M39" i="9" s="1"/>
  <c r="N39" i="9"/>
  <c r="N36" i="9"/>
  <c r="M36" i="9"/>
  <c r="M33" i="9" s="1"/>
  <c r="N35" i="9"/>
  <c r="M34" i="9" s="1"/>
  <c r="M35" i="9"/>
  <c r="N34" i="9"/>
  <c r="N33" i="9"/>
  <c r="N30" i="9"/>
  <c r="M30" i="9"/>
  <c r="N29" i="9"/>
  <c r="M29" i="9"/>
  <c r="N28" i="9"/>
  <c r="M28" i="9"/>
  <c r="M25" i="9" s="1"/>
  <c r="N27" i="9"/>
  <c r="M27" i="9"/>
  <c r="N26" i="9"/>
  <c r="M26" i="9"/>
  <c r="N25" i="9"/>
  <c r="N22" i="9"/>
  <c r="M22" i="9"/>
  <c r="N21" i="9"/>
  <c r="M20" i="9" s="1"/>
  <c r="M21" i="9"/>
  <c r="N20" i="9"/>
  <c r="M17" i="9"/>
  <c r="M16" i="9"/>
  <c r="N16" i="9" s="1"/>
  <c r="M15" i="9"/>
  <c r="N14" i="9"/>
  <c r="M14" i="9"/>
  <c r="M13" i="9"/>
  <c r="M12" i="9"/>
  <c r="N69" i="9" s="1"/>
  <c r="AC25" i="9" l="1"/>
  <c r="AB25" i="9" s="1"/>
  <c r="AC33" i="9"/>
  <c r="AC35" i="9"/>
  <c r="AB33" i="9" s="1"/>
  <c r="AC45" i="9"/>
  <c r="AB44" i="9" s="1"/>
  <c r="AC51" i="9"/>
  <c r="AC53" i="9"/>
  <c r="AB51" i="9" s="1"/>
  <c r="AC59" i="9"/>
  <c r="AB58" i="9" s="1"/>
  <c r="AC21" i="9"/>
  <c r="AB10" i="9" s="1"/>
  <c r="AC10" i="9"/>
  <c r="AC12" i="9"/>
  <c r="AB11" i="9" s="1"/>
  <c r="M51" i="9"/>
  <c r="N11" i="9"/>
  <c r="N10" i="9"/>
  <c r="M10" i="9" s="1"/>
  <c r="N12" i="9"/>
  <c r="M69" i="9"/>
  <c r="M11" i="9"/>
  <c r="AB34" i="9" l="1"/>
  <c r="AB69" i="9"/>
  <c r="AB20" i="9"/>
  <c r="AB50" i="9"/>
  <c r="Z20" i="9" l="1"/>
  <c r="Z25" i="9"/>
  <c r="Z39" i="9" l="1"/>
  <c r="Z34" i="9"/>
  <c r="Z58" i="9" l="1"/>
  <c r="Z51" i="9"/>
  <c r="Z69" i="9"/>
  <c r="K39" i="9"/>
  <c r="Z10" i="9"/>
  <c r="Z33" i="9"/>
  <c r="K58" i="9"/>
  <c r="Z44" i="9"/>
  <c r="Z11" i="9"/>
  <c r="Z50" i="9"/>
  <c r="K25" i="9"/>
  <c r="K11" i="9"/>
  <c r="K44" i="9" l="1"/>
  <c r="K69" i="9"/>
  <c r="K50" i="9"/>
  <c r="K34" i="9"/>
  <c r="K20" i="9"/>
  <c r="K10" i="9"/>
  <c r="K51" i="9"/>
  <c r="K33" i="9"/>
</calcChain>
</file>

<file path=xl/sharedStrings.xml><?xml version="1.0" encoding="utf-8"?>
<sst xmlns="http://schemas.openxmlformats.org/spreadsheetml/2006/main" count="366" uniqueCount="209">
  <si>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</si>
  <si>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</si>
  <si>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</si>
  <si>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</si>
  <si>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</si>
  <si>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</si>
  <si>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</si>
  <si>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</si>
  <si>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</si>
  <si>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</si>
  <si>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</si>
  <si>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</si>
  <si>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</si>
  <si>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</si>
  <si>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</si>
  <si>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</si>
  <si>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</si>
  <si>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</si>
  <si>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</si>
  <si>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</si>
  <si>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</si>
  <si>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</si>
  <si>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</si>
  <si>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</si>
  <si>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</si>
  <si>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</si>
  <si>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</si>
  <si>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</si>
  <si>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</si>
  <si>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</si>
  <si>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</si>
  <si>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</si>
  <si>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</si>
  <si>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</si>
  <si>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</si>
  <si>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</si>
  <si>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</si>
  <si>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</si>
  <si>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</si>
  <si>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</si>
  <si>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</si>
  <si>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</si>
  <si>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</si>
  <si>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</si>
  <si>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</si>
  <si>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</si>
  <si>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</si>
  <si>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</si>
  <si>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</si>
  <si>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</si>
  <si>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</si>
  <si>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</si>
  <si>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</si>
  <si>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</si>
  <si>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</si>
  <si>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</si>
  <si>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</si>
  <si>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</si>
  <si>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</si>
  <si>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</si>
  <si>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</si>
  <si>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</si>
  <si>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</si>
  <si>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</si>
  <si>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</si>
  <si>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</si>
  <si>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</si>
  <si>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</si>
  <si>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</si>
  <si>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</si>
  <si>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</si>
  <si>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</si>
  <si>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</si>
  <si>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</si>
  <si>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</si>
  <si>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</si>
  <si>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</si>
  <si>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</si>
  <si>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</si>
  <si>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</si>
  <si>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</si>
  <si>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</si>
  <si>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</si>
  <si>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</si>
  <si>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</si>
  <si>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</si>
  <si>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</si>
  <si>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</si>
  <si>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A</t>
  </si>
  <si>
    <t>以上</t>
  </si>
  <si>
    <t>B</t>
  </si>
  <si>
    <t>未満</t>
  </si>
  <si>
    <t>C</t>
  </si>
  <si>
    <t>小項目評価</t>
  </si>
  <si>
    <t>大・中項目・総合評価</t>
  </si>
  <si>
    <t>ひまわり荘</t>
    <rPh sb="4" eb="5">
      <t>ソウ</t>
    </rPh>
    <phoneticPr fontId="1"/>
  </si>
  <si>
    <t>川西市　社会福祉協議会</t>
    <rPh sb="0" eb="3">
      <t>カワニシシ</t>
    </rPh>
    <rPh sb="4" eb="6">
      <t>シャカイ</t>
    </rPh>
    <rPh sb="6" eb="8">
      <t>フクシ</t>
    </rPh>
    <rPh sb="8" eb="11">
      <t>キョウギカイ</t>
    </rPh>
    <phoneticPr fontId="1"/>
  </si>
  <si>
    <t>福祉部　障害福祉課</t>
    <rPh sb="0" eb="2">
      <t>フクシ</t>
    </rPh>
    <rPh sb="2" eb="3">
      <t>ブ</t>
    </rPh>
    <rPh sb="4" eb="6">
      <t>ショウガイ</t>
    </rPh>
    <rPh sb="6" eb="9">
      <t>フクシカ</t>
    </rPh>
    <phoneticPr fontId="1"/>
  </si>
  <si>
    <t>福祉部　障害福祉課</t>
    <rPh sb="0" eb="2">
      <t>フクシ</t>
    </rPh>
    <rPh sb="2" eb="3">
      <t>ブ</t>
    </rPh>
    <rPh sb="4" eb="6">
      <t>ショウガイ</t>
    </rPh>
    <rPh sb="6" eb="9">
      <t>フクシカ</t>
    </rPh>
    <phoneticPr fontId="1"/>
  </si>
  <si>
    <t>ひまわり荘</t>
    <rPh sb="4" eb="5">
      <t>ソウ</t>
    </rPh>
    <phoneticPr fontId="1"/>
  </si>
  <si>
    <t>兵庫県　川西市　湯山台　2丁目46番</t>
    <rPh sb="0" eb="3">
      <t>ヒョウゴケン</t>
    </rPh>
    <rPh sb="4" eb="7">
      <t>カワニシシ</t>
    </rPh>
    <rPh sb="8" eb="11">
      <t>ユヤマダイ</t>
    </rPh>
    <rPh sb="13" eb="15">
      <t>チョウメ</t>
    </rPh>
    <rPh sb="17" eb="18">
      <t>バン</t>
    </rPh>
    <phoneticPr fontId="1"/>
  </si>
  <si>
    <t>心身障がい者の福祉の向上のため、障がい者の日常生活及び社会生活を総合的に支援するための法律に基づき、在宅の身体障がい者に対し、生活介護、緊急一時保保護等を行うこと。</t>
    <rPh sb="0" eb="2">
      <t>シンシン</t>
    </rPh>
    <rPh sb="2" eb="3">
      <t>ショウ</t>
    </rPh>
    <rPh sb="5" eb="6">
      <t>シャ</t>
    </rPh>
    <rPh sb="7" eb="9">
      <t>フクシ</t>
    </rPh>
    <rPh sb="10" eb="12">
      <t>コウジョウ</t>
    </rPh>
    <rPh sb="16" eb="17">
      <t>ショウ</t>
    </rPh>
    <rPh sb="19" eb="20">
      <t>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50" eb="52">
      <t>ザイタク</t>
    </rPh>
    <rPh sb="53" eb="55">
      <t>シンタイ</t>
    </rPh>
    <rPh sb="55" eb="56">
      <t>ショウ</t>
    </rPh>
    <rPh sb="58" eb="59">
      <t>シャ</t>
    </rPh>
    <rPh sb="60" eb="61">
      <t>タイ</t>
    </rPh>
    <rPh sb="63" eb="65">
      <t>セイカツ</t>
    </rPh>
    <rPh sb="65" eb="67">
      <t>カイゴ</t>
    </rPh>
    <rPh sb="68" eb="70">
      <t>キンキュウ</t>
    </rPh>
    <rPh sb="70" eb="72">
      <t>イチジ</t>
    </rPh>
    <rPh sb="72" eb="73">
      <t>ホ</t>
    </rPh>
    <rPh sb="73" eb="75">
      <t>ホゴ</t>
    </rPh>
    <rPh sb="75" eb="76">
      <t>トウ</t>
    </rPh>
    <rPh sb="77" eb="78">
      <t>オコナ</t>
    </rPh>
    <phoneticPr fontId="1"/>
  </si>
  <si>
    <t>社会福祉法人　川西市社会福祉協議会</t>
    <rPh sb="0" eb="2">
      <t>シャカイ</t>
    </rPh>
    <rPh sb="2" eb="4">
      <t>フクシ</t>
    </rPh>
    <rPh sb="4" eb="6">
      <t>ホウジン</t>
    </rPh>
    <rPh sb="7" eb="10">
      <t>カワニシシ</t>
    </rPh>
    <rPh sb="10" eb="12">
      <t>シャカイ</t>
    </rPh>
    <rPh sb="12" eb="14">
      <t>フクシ</t>
    </rPh>
    <rPh sb="14" eb="17">
      <t>キョウギカイ</t>
    </rPh>
    <phoneticPr fontId="1"/>
  </si>
  <si>
    <t>兵庫県　川西市　火打　1丁目12番16号</t>
    <rPh sb="0" eb="3">
      <t>ヒョウゴケン</t>
    </rPh>
    <rPh sb="4" eb="7">
      <t>カワニシシ</t>
    </rPh>
    <rPh sb="8" eb="9">
      <t>ヒ</t>
    </rPh>
    <rPh sb="9" eb="10">
      <t>ウ</t>
    </rPh>
    <rPh sb="12" eb="14">
      <t>チョウメ</t>
    </rPh>
    <rPh sb="16" eb="17">
      <t>バン</t>
    </rPh>
    <rPh sb="19" eb="20">
      <t>ゴウ</t>
    </rPh>
    <phoneticPr fontId="1"/>
  </si>
  <si>
    <t xml:space="preserve">
（１）在宅の身体障がい者に対し、創作的活動、機能訓練、介護方法の指導、入浴サービス、緊急一時保護等を行うこと。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
</t>
    <rPh sb="4" eb="6">
      <t>ザイタク</t>
    </rPh>
    <rPh sb="7" eb="9">
      <t>シンタイ</t>
    </rPh>
    <rPh sb="9" eb="10">
      <t>ショウ</t>
    </rPh>
    <rPh sb="12" eb="13">
      <t>シャ</t>
    </rPh>
    <rPh sb="14" eb="15">
      <t>タイ</t>
    </rPh>
    <rPh sb="17" eb="20">
      <t>ソウサクテキ</t>
    </rPh>
    <rPh sb="20" eb="22">
      <t>カツドウ</t>
    </rPh>
    <rPh sb="23" eb="25">
      <t>キノウ</t>
    </rPh>
    <rPh sb="25" eb="27">
      <t>クンレン</t>
    </rPh>
    <rPh sb="28" eb="30">
      <t>カイゴ</t>
    </rPh>
    <rPh sb="30" eb="32">
      <t>ホウホウ</t>
    </rPh>
    <rPh sb="33" eb="35">
      <t>シドウ</t>
    </rPh>
    <rPh sb="36" eb="38">
      <t>ニュウヨク</t>
    </rPh>
    <rPh sb="43" eb="45">
      <t>キンキュウ</t>
    </rPh>
    <rPh sb="45" eb="47">
      <t>イチジ</t>
    </rPh>
    <rPh sb="47" eb="49">
      <t>ホゴ</t>
    </rPh>
    <rPh sb="49" eb="50">
      <t>トウ</t>
    </rPh>
    <rPh sb="51" eb="52">
      <t>オコナ</t>
    </rPh>
    <rPh sb="61" eb="63">
      <t>シセツ</t>
    </rPh>
    <rPh sb="64" eb="66">
      <t>リヨウ</t>
    </rPh>
    <rPh sb="67" eb="69">
      <t>ショウダク</t>
    </rPh>
    <rPh sb="72" eb="73">
      <t>ト</t>
    </rPh>
    <rPh sb="74" eb="75">
      <t>ケ</t>
    </rPh>
    <rPh sb="79" eb="80">
      <t>タ</t>
    </rPh>
    <rPh sb="80" eb="82">
      <t>フクシ</t>
    </rPh>
    <rPh sb="87" eb="89">
      <t>リヨウ</t>
    </rPh>
    <rPh sb="90" eb="91">
      <t>カン</t>
    </rPh>
    <rPh sb="101" eb="103">
      <t>シセツ</t>
    </rPh>
    <rPh sb="104" eb="107">
      <t>リヨウリョウ</t>
    </rPh>
    <rPh sb="108" eb="110">
      <t>チョウシュウ</t>
    </rPh>
    <rPh sb="110" eb="111">
      <t>オヨ</t>
    </rPh>
    <rPh sb="112" eb="114">
      <t>メンジョ</t>
    </rPh>
    <rPh sb="115" eb="116">
      <t>カン</t>
    </rPh>
    <rPh sb="126" eb="128">
      <t>シセツ</t>
    </rPh>
    <rPh sb="128" eb="129">
      <t>オヨ</t>
    </rPh>
    <rPh sb="130" eb="132">
      <t>フゾク</t>
    </rPh>
    <rPh sb="132" eb="134">
      <t>セツビ</t>
    </rPh>
    <rPh sb="135" eb="137">
      <t>イジ</t>
    </rPh>
    <rPh sb="137" eb="139">
      <t>カンリ</t>
    </rPh>
    <rPh sb="140" eb="141">
      <t>カン</t>
    </rPh>
    <rPh sb="156" eb="158">
      <t>シチョウ</t>
    </rPh>
    <rPh sb="159" eb="161">
      <t>ヒツヨウ</t>
    </rPh>
    <rPh sb="162" eb="163">
      <t>ミト</t>
    </rPh>
    <rPh sb="165" eb="167">
      <t>ギョウム</t>
    </rPh>
    <rPh sb="168" eb="169">
      <t>カン</t>
    </rPh>
    <phoneticPr fontId="1"/>
  </si>
  <si>
    <t>平成29年4月1日～令和4年3月31日</t>
    <rPh sb="0" eb="2">
      <t>ヘイセイ</t>
    </rPh>
    <rPh sb="4" eb="5">
      <t>ネン</t>
    </rPh>
    <rPh sb="6" eb="7">
      <t>ガツ</t>
    </rPh>
    <rPh sb="8" eb="9">
      <t>ニチ</t>
    </rPh>
    <rPh sb="10" eb="12">
      <t>レイワ</t>
    </rPh>
    <rPh sb="13" eb="14">
      <t>ネン</t>
    </rPh>
    <rPh sb="15" eb="16">
      <t>ガツ</t>
    </rPh>
    <rPh sb="18" eb="19">
      <t>ニチ</t>
    </rPh>
    <phoneticPr fontId="1"/>
  </si>
  <si>
    <t>意見なし</t>
    <rPh sb="0" eb="2">
      <t>イケン</t>
    </rPh>
    <phoneticPr fontId="1"/>
  </si>
  <si>
    <t>平成31年4月1日～令和2年3月31日</t>
    <rPh sb="0" eb="2">
      <t>ヘイセイ</t>
    </rPh>
    <rPh sb="4" eb="5">
      <t>ネン</t>
    </rPh>
    <rPh sb="6" eb="7">
      <t>ガツ</t>
    </rPh>
    <rPh sb="8" eb="9">
      <t>ニチ</t>
    </rPh>
    <rPh sb="10" eb="12">
      <t>レイワ</t>
    </rPh>
    <rPh sb="13" eb="14">
      <t>ネン</t>
    </rPh>
    <rPh sb="15" eb="16">
      <t>ガツ</t>
    </rPh>
    <rPh sb="18" eb="19">
      <t>ニチ</t>
    </rPh>
    <phoneticPr fontId="1"/>
  </si>
  <si>
    <t>送迎時はご家族と対面できる機会であることから、施設長やサービス管理責任者が可能な範囲で同乗し積極的にコミュニケーションを図るよう努めました。連絡帳を活用し、ご意見等を伺い、また機関紙を毎月発行することで施設でのご様子や施設運営に理解を得られるよう努めました。</t>
    <rPh sb="0" eb="2">
      <t>ソウゲイ</t>
    </rPh>
    <rPh sb="2" eb="3">
      <t>ジ</t>
    </rPh>
    <rPh sb="5" eb="7">
      <t>カゾク</t>
    </rPh>
    <rPh sb="8" eb="10">
      <t>タイメン</t>
    </rPh>
    <rPh sb="13" eb="15">
      <t>キカイ</t>
    </rPh>
    <rPh sb="23" eb="25">
      <t>シセツ</t>
    </rPh>
    <rPh sb="25" eb="26">
      <t>チョウ</t>
    </rPh>
    <rPh sb="31" eb="33">
      <t>カンリ</t>
    </rPh>
    <rPh sb="33" eb="35">
      <t>セキニン</t>
    </rPh>
    <rPh sb="35" eb="36">
      <t>シャ</t>
    </rPh>
    <rPh sb="37" eb="39">
      <t>カノウ</t>
    </rPh>
    <rPh sb="40" eb="42">
      <t>ハンイ</t>
    </rPh>
    <rPh sb="43" eb="45">
      <t>ドウジョウ</t>
    </rPh>
    <rPh sb="46" eb="49">
      <t>セッキョクテキ</t>
    </rPh>
    <rPh sb="60" eb="61">
      <t>ハカ</t>
    </rPh>
    <rPh sb="64" eb="65">
      <t>ツト</t>
    </rPh>
    <rPh sb="70" eb="73">
      <t>レンラクチョウ</t>
    </rPh>
    <rPh sb="74" eb="76">
      <t>カツヨウ</t>
    </rPh>
    <rPh sb="79" eb="82">
      <t>イケントウ</t>
    </rPh>
    <rPh sb="83" eb="84">
      <t>ウカガ</t>
    </rPh>
    <rPh sb="88" eb="91">
      <t>キカンシ</t>
    </rPh>
    <rPh sb="92" eb="94">
      <t>マイツキ</t>
    </rPh>
    <rPh sb="94" eb="96">
      <t>ハッコウ</t>
    </rPh>
    <rPh sb="101" eb="103">
      <t>シセツ</t>
    </rPh>
    <rPh sb="106" eb="108">
      <t>ヨウス</t>
    </rPh>
    <rPh sb="109" eb="111">
      <t>シセツ</t>
    </rPh>
    <rPh sb="111" eb="113">
      <t>ウンエイ</t>
    </rPh>
    <rPh sb="114" eb="116">
      <t>リカイ</t>
    </rPh>
    <rPh sb="117" eb="118">
      <t>エ</t>
    </rPh>
    <rPh sb="123" eb="124">
      <t>ツト</t>
    </rPh>
    <phoneticPr fontId="1"/>
  </si>
  <si>
    <t>サービス向上のため、適宜支援マニュアルの整備・見直しを行いました。</t>
    <rPh sb="4" eb="6">
      <t>コウジョウ</t>
    </rPh>
    <rPh sb="10" eb="12">
      <t>テキギ</t>
    </rPh>
    <rPh sb="12" eb="14">
      <t>シエン</t>
    </rPh>
    <rPh sb="20" eb="22">
      <t>セイビ</t>
    </rPh>
    <rPh sb="23" eb="25">
      <t>ミナオ</t>
    </rPh>
    <rPh sb="27" eb="28">
      <t>オコナ</t>
    </rPh>
    <phoneticPr fontId="1"/>
  </si>
  <si>
    <t>職員個別研修計画を作成し、全職員が研修に参加できる機会を設けました。また、研修参加後は職員会議で研修報告会の実施や研修資料の供覧を行いました。</t>
    <rPh sb="0" eb="2">
      <t>ショクイン</t>
    </rPh>
    <rPh sb="2" eb="4">
      <t>コベツ</t>
    </rPh>
    <rPh sb="4" eb="6">
      <t>ケンシュウ</t>
    </rPh>
    <rPh sb="6" eb="8">
      <t>ケイカク</t>
    </rPh>
    <rPh sb="9" eb="11">
      <t>サクセイ</t>
    </rPh>
    <rPh sb="13" eb="16">
      <t>ゼンショクイン</t>
    </rPh>
    <rPh sb="17" eb="19">
      <t>ケンシュウ</t>
    </rPh>
    <rPh sb="20" eb="22">
      <t>サンカ</t>
    </rPh>
    <rPh sb="25" eb="27">
      <t>キカイ</t>
    </rPh>
    <rPh sb="28" eb="29">
      <t>モウ</t>
    </rPh>
    <rPh sb="37" eb="39">
      <t>ケンシュウ</t>
    </rPh>
    <rPh sb="39" eb="41">
      <t>サンカ</t>
    </rPh>
    <rPh sb="41" eb="42">
      <t>ゴ</t>
    </rPh>
    <rPh sb="43" eb="45">
      <t>ショクイン</t>
    </rPh>
    <rPh sb="45" eb="47">
      <t>カイギ</t>
    </rPh>
    <rPh sb="48" eb="50">
      <t>ケンシュウ</t>
    </rPh>
    <rPh sb="50" eb="53">
      <t>ホウコクカイ</t>
    </rPh>
    <rPh sb="54" eb="56">
      <t>ジッシ</t>
    </rPh>
    <rPh sb="57" eb="59">
      <t>ケンシュウ</t>
    </rPh>
    <rPh sb="59" eb="61">
      <t>シリョウ</t>
    </rPh>
    <rPh sb="62" eb="64">
      <t>キョウラン</t>
    </rPh>
    <rPh sb="65" eb="66">
      <t>オコナ</t>
    </rPh>
    <phoneticPr fontId="1"/>
  </si>
  <si>
    <t>サービス管理責任者の専従をはじめ、配置基準を満たしております。</t>
    <rPh sb="4" eb="6">
      <t>カンリ</t>
    </rPh>
    <rPh sb="6" eb="8">
      <t>セキニン</t>
    </rPh>
    <rPh sb="8" eb="9">
      <t>シャ</t>
    </rPh>
    <rPh sb="10" eb="12">
      <t>センジュウ</t>
    </rPh>
    <rPh sb="17" eb="19">
      <t>ハイチ</t>
    </rPh>
    <rPh sb="19" eb="21">
      <t>キジュン</t>
    </rPh>
    <rPh sb="22" eb="23">
      <t>ミ</t>
    </rPh>
    <phoneticPr fontId="1"/>
  </si>
  <si>
    <t>利用者個人情報等に関しては、鍵付きロッカーで保管し、退社時には事務所の施錠を徹底しています。不要になった個人情報は速やかにシュレッダーで処分しています。</t>
    <rPh sb="0" eb="3">
      <t>リヨウシャ</t>
    </rPh>
    <rPh sb="3" eb="5">
      <t>コジン</t>
    </rPh>
    <rPh sb="5" eb="7">
      <t>ジョウホウ</t>
    </rPh>
    <rPh sb="7" eb="8">
      <t>トウ</t>
    </rPh>
    <rPh sb="9" eb="10">
      <t>カン</t>
    </rPh>
    <rPh sb="14" eb="15">
      <t>カギ</t>
    </rPh>
    <rPh sb="15" eb="16">
      <t>ツ</t>
    </rPh>
    <rPh sb="22" eb="24">
      <t>ホカン</t>
    </rPh>
    <rPh sb="26" eb="28">
      <t>タイシャ</t>
    </rPh>
    <rPh sb="28" eb="29">
      <t>ジ</t>
    </rPh>
    <rPh sb="31" eb="33">
      <t>ジム</t>
    </rPh>
    <rPh sb="33" eb="34">
      <t>ショ</t>
    </rPh>
    <rPh sb="35" eb="37">
      <t>セジョウ</t>
    </rPh>
    <rPh sb="38" eb="40">
      <t>テッテイ</t>
    </rPh>
    <rPh sb="46" eb="48">
      <t>フヨウ</t>
    </rPh>
    <rPh sb="52" eb="54">
      <t>コジン</t>
    </rPh>
    <rPh sb="54" eb="56">
      <t>ジョウホウ</t>
    </rPh>
    <rPh sb="57" eb="58">
      <t>スミ</t>
    </rPh>
    <rPh sb="68" eb="70">
      <t>ショブン</t>
    </rPh>
    <phoneticPr fontId="1"/>
  </si>
  <si>
    <t>非該当</t>
    <rPh sb="0" eb="3">
      <t>ヒガイトウ</t>
    </rPh>
    <phoneticPr fontId="1"/>
  </si>
  <si>
    <t>サービス向上のため、アンケート以外にも利用者やご家族とのコミュニケーションをより充実させ、より細やかなニーズを把握することが必要です。</t>
    <rPh sb="4" eb="6">
      <t>コウジョウ</t>
    </rPh>
    <rPh sb="15" eb="17">
      <t>イガイ</t>
    </rPh>
    <rPh sb="19" eb="22">
      <t>リヨウシャ</t>
    </rPh>
    <rPh sb="24" eb="26">
      <t>カゾク</t>
    </rPh>
    <rPh sb="40" eb="42">
      <t>ジュウジツ</t>
    </rPh>
    <rPh sb="47" eb="48">
      <t>コマ</t>
    </rPh>
    <rPh sb="55" eb="57">
      <t>ハアク</t>
    </rPh>
    <rPh sb="62" eb="64">
      <t>ヒツヨウ</t>
    </rPh>
    <phoneticPr fontId="1"/>
  </si>
  <si>
    <t>施設の老朽化に伴い、修繕の必要が生じる可能性があります。</t>
    <rPh sb="0" eb="2">
      <t>シセツ</t>
    </rPh>
    <rPh sb="3" eb="6">
      <t>ロウキュウカ</t>
    </rPh>
    <rPh sb="7" eb="8">
      <t>トモナ</t>
    </rPh>
    <rPh sb="10" eb="12">
      <t>シュウゼン</t>
    </rPh>
    <rPh sb="13" eb="15">
      <t>ヒツヨウ</t>
    </rPh>
    <rPh sb="16" eb="17">
      <t>ショウ</t>
    </rPh>
    <rPh sb="19" eb="22">
      <t>カノウセイ</t>
    </rPh>
    <phoneticPr fontId="1"/>
  </si>
  <si>
    <t>市養護学校や既存の相談支援事業所　また、新たに開設される相談支援事業所との連携を密に行い、新規利用者の確保に努めます。</t>
    <rPh sb="0" eb="1">
      <t>シ</t>
    </rPh>
    <rPh sb="1" eb="3">
      <t>ヨウゴ</t>
    </rPh>
    <rPh sb="3" eb="5">
      <t>ガッコウ</t>
    </rPh>
    <rPh sb="6" eb="8">
      <t>キゾン</t>
    </rPh>
    <rPh sb="9" eb="11">
      <t>ソウダン</t>
    </rPh>
    <rPh sb="11" eb="13">
      <t>シエン</t>
    </rPh>
    <rPh sb="13" eb="16">
      <t>ジギョウショ</t>
    </rPh>
    <rPh sb="20" eb="21">
      <t>アラ</t>
    </rPh>
    <rPh sb="23" eb="25">
      <t>カイセツ</t>
    </rPh>
    <rPh sb="28" eb="30">
      <t>ソウダン</t>
    </rPh>
    <rPh sb="30" eb="32">
      <t>シエン</t>
    </rPh>
    <rPh sb="32" eb="35">
      <t>ジギョウショ</t>
    </rPh>
    <rPh sb="37" eb="39">
      <t>レンケイ</t>
    </rPh>
    <rPh sb="40" eb="41">
      <t>ミツ</t>
    </rPh>
    <rPh sb="42" eb="43">
      <t>オコナ</t>
    </rPh>
    <rPh sb="45" eb="47">
      <t>シンキ</t>
    </rPh>
    <rPh sb="47" eb="50">
      <t>リヨウシャ</t>
    </rPh>
    <rPh sb="51" eb="53">
      <t>カクホ</t>
    </rPh>
    <rPh sb="54" eb="55">
      <t>ツト</t>
    </rPh>
    <phoneticPr fontId="1"/>
  </si>
  <si>
    <t>新規利用者の契約はあるものの、退所者が上回り契約者数は減少しています。今後、新規利用者の確保が課題となります。</t>
    <rPh sb="0" eb="2">
      <t>シンキ</t>
    </rPh>
    <rPh sb="2" eb="5">
      <t>リヨウシャ</t>
    </rPh>
    <rPh sb="6" eb="8">
      <t>ケイヤク</t>
    </rPh>
    <rPh sb="15" eb="17">
      <t>タイショ</t>
    </rPh>
    <rPh sb="17" eb="18">
      <t>シャ</t>
    </rPh>
    <rPh sb="19" eb="21">
      <t>ウワマワ</t>
    </rPh>
    <rPh sb="22" eb="25">
      <t>ケイヤクシャ</t>
    </rPh>
    <rPh sb="25" eb="26">
      <t>スウ</t>
    </rPh>
    <rPh sb="27" eb="29">
      <t>ゲンショウ</t>
    </rPh>
    <rPh sb="35" eb="37">
      <t>コンゴ</t>
    </rPh>
    <rPh sb="38" eb="40">
      <t>シンキ</t>
    </rPh>
    <rPh sb="40" eb="43">
      <t>リヨウシャ</t>
    </rPh>
    <rPh sb="44" eb="46">
      <t>カクホ</t>
    </rPh>
    <rPh sb="47" eb="49">
      <t>カダイ</t>
    </rPh>
    <phoneticPr fontId="1"/>
  </si>
  <si>
    <t>事業費・事務費とも物品購入の際には、品質に支障がない範囲で常に低価格の物を購入しました。</t>
    <rPh sb="0" eb="3">
      <t>ジギョウヒ</t>
    </rPh>
    <rPh sb="4" eb="7">
      <t>ジムヒ</t>
    </rPh>
    <rPh sb="9" eb="11">
      <t>ブッピン</t>
    </rPh>
    <rPh sb="11" eb="13">
      <t>コウニュウ</t>
    </rPh>
    <rPh sb="14" eb="15">
      <t>サイ</t>
    </rPh>
    <rPh sb="18" eb="20">
      <t>ヒンシツ</t>
    </rPh>
    <rPh sb="21" eb="23">
      <t>シショウ</t>
    </rPh>
    <rPh sb="26" eb="28">
      <t>ハンイ</t>
    </rPh>
    <rPh sb="29" eb="30">
      <t>ツネ</t>
    </rPh>
    <rPh sb="31" eb="34">
      <t>テイカカク</t>
    </rPh>
    <rPh sb="35" eb="36">
      <t>モノ</t>
    </rPh>
    <rPh sb="37" eb="39">
      <t>コウニュウ</t>
    </rPh>
    <phoneticPr fontId="1"/>
  </si>
  <si>
    <t>既存利用者の振替利用を徹底し利用回数増の取り組みを継続し行いました。
相談支援事業所等に空き情報等を提供する事や体験利用を積極的に受け入れる事で新規利用者3名を確保できましたが、介護者の高齢化等により4名の退所があり、契約者数は1名減となりました。</t>
    <rPh sb="0" eb="2">
      <t>キゾン</t>
    </rPh>
    <rPh sb="2" eb="5">
      <t>リヨウシャ</t>
    </rPh>
    <rPh sb="6" eb="8">
      <t>フリカエ</t>
    </rPh>
    <rPh sb="8" eb="10">
      <t>リヨウ</t>
    </rPh>
    <rPh sb="11" eb="13">
      <t>テッテイ</t>
    </rPh>
    <rPh sb="14" eb="16">
      <t>リヨウ</t>
    </rPh>
    <rPh sb="16" eb="18">
      <t>カイスウ</t>
    </rPh>
    <rPh sb="18" eb="19">
      <t>ゾウ</t>
    </rPh>
    <rPh sb="20" eb="21">
      <t>ト</t>
    </rPh>
    <rPh sb="22" eb="23">
      <t>ク</t>
    </rPh>
    <rPh sb="25" eb="27">
      <t>ケイゾク</t>
    </rPh>
    <rPh sb="28" eb="29">
      <t>オコナ</t>
    </rPh>
    <rPh sb="35" eb="37">
      <t>ソウダン</t>
    </rPh>
    <rPh sb="37" eb="39">
      <t>シエン</t>
    </rPh>
    <rPh sb="39" eb="42">
      <t>ジギョウショ</t>
    </rPh>
    <rPh sb="42" eb="43">
      <t>ナド</t>
    </rPh>
    <rPh sb="44" eb="45">
      <t>ア</t>
    </rPh>
    <rPh sb="46" eb="48">
      <t>ジョウホウ</t>
    </rPh>
    <rPh sb="48" eb="49">
      <t>トウ</t>
    </rPh>
    <rPh sb="50" eb="52">
      <t>テイキョウ</t>
    </rPh>
    <rPh sb="54" eb="55">
      <t>コト</t>
    </rPh>
    <rPh sb="56" eb="58">
      <t>タイケン</t>
    </rPh>
    <rPh sb="58" eb="60">
      <t>リヨウ</t>
    </rPh>
    <rPh sb="61" eb="64">
      <t>セッキョクテキ</t>
    </rPh>
    <rPh sb="65" eb="66">
      <t>ウ</t>
    </rPh>
    <rPh sb="67" eb="68">
      <t>イ</t>
    </rPh>
    <rPh sb="70" eb="71">
      <t>コト</t>
    </rPh>
    <rPh sb="72" eb="74">
      <t>シンキ</t>
    </rPh>
    <rPh sb="74" eb="77">
      <t>リヨウシャ</t>
    </rPh>
    <rPh sb="78" eb="79">
      <t>メイ</t>
    </rPh>
    <rPh sb="80" eb="82">
      <t>カクホ</t>
    </rPh>
    <rPh sb="89" eb="92">
      <t>カイゴシャ</t>
    </rPh>
    <rPh sb="93" eb="96">
      <t>コウレイカ</t>
    </rPh>
    <rPh sb="96" eb="97">
      <t>トウ</t>
    </rPh>
    <rPh sb="101" eb="102">
      <t>メイ</t>
    </rPh>
    <rPh sb="103" eb="105">
      <t>タイショ</t>
    </rPh>
    <rPh sb="109" eb="112">
      <t>ケイヤクシャ</t>
    </rPh>
    <rPh sb="112" eb="113">
      <t>スウ</t>
    </rPh>
    <rPh sb="115" eb="116">
      <t>メイ</t>
    </rPh>
    <rPh sb="116" eb="117">
      <t>ゲン</t>
    </rPh>
    <phoneticPr fontId="1"/>
  </si>
  <si>
    <t>既存利用者の振替利用を積極的に行いましたが、退所者が新規利用者を上回ったため、障害福祉サービス等事業費収入は減少しました。</t>
    <rPh sb="0" eb="2">
      <t>キゾン</t>
    </rPh>
    <rPh sb="2" eb="5">
      <t>リヨウシャ</t>
    </rPh>
    <rPh sb="6" eb="8">
      <t>フリカエ</t>
    </rPh>
    <rPh sb="8" eb="10">
      <t>リヨウ</t>
    </rPh>
    <rPh sb="11" eb="14">
      <t>セッキョクテキ</t>
    </rPh>
    <rPh sb="15" eb="16">
      <t>オコナ</t>
    </rPh>
    <rPh sb="22" eb="24">
      <t>タイショ</t>
    </rPh>
    <rPh sb="24" eb="25">
      <t>シャ</t>
    </rPh>
    <rPh sb="26" eb="28">
      <t>シンキ</t>
    </rPh>
    <rPh sb="28" eb="31">
      <t>リヨウシャ</t>
    </rPh>
    <rPh sb="32" eb="34">
      <t>ウワマワ</t>
    </rPh>
    <rPh sb="39" eb="41">
      <t>ショウガイ</t>
    </rPh>
    <rPh sb="41" eb="43">
      <t>フクシ</t>
    </rPh>
    <rPh sb="47" eb="48">
      <t>トウ</t>
    </rPh>
    <rPh sb="48" eb="51">
      <t>ジギョウヒ</t>
    </rPh>
    <rPh sb="51" eb="53">
      <t>シュウニュウ</t>
    </rPh>
    <rPh sb="54" eb="56">
      <t>ゲンショウ</t>
    </rPh>
    <phoneticPr fontId="1"/>
  </si>
  <si>
    <t>法人内部監査チームによる監査を実施しチェック体制を強化しています。
また、他施設の内部監査における結果（指摘事項等）を回覧する事で施設職員の法令遵守に対する意識を高めました。</t>
    <rPh sb="0" eb="2">
      <t>ホウジン</t>
    </rPh>
    <rPh sb="2" eb="4">
      <t>ナイブ</t>
    </rPh>
    <rPh sb="4" eb="6">
      <t>カンサ</t>
    </rPh>
    <rPh sb="12" eb="14">
      <t>カンサ</t>
    </rPh>
    <rPh sb="15" eb="17">
      <t>ジッシ</t>
    </rPh>
    <rPh sb="22" eb="24">
      <t>タイセイ</t>
    </rPh>
    <rPh sb="25" eb="27">
      <t>キョウカ</t>
    </rPh>
    <rPh sb="37" eb="38">
      <t>タ</t>
    </rPh>
    <rPh sb="38" eb="40">
      <t>シセツ</t>
    </rPh>
    <rPh sb="41" eb="43">
      <t>ナイブ</t>
    </rPh>
    <rPh sb="43" eb="45">
      <t>カンサ</t>
    </rPh>
    <rPh sb="49" eb="51">
      <t>ケッカ</t>
    </rPh>
    <rPh sb="52" eb="54">
      <t>シテキ</t>
    </rPh>
    <rPh sb="54" eb="56">
      <t>ジコウ</t>
    </rPh>
    <rPh sb="56" eb="57">
      <t>トウ</t>
    </rPh>
    <rPh sb="59" eb="61">
      <t>カイラン</t>
    </rPh>
    <rPh sb="63" eb="64">
      <t>コト</t>
    </rPh>
    <rPh sb="65" eb="67">
      <t>シセツ</t>
    </rPh>
    <rPh sb="67" eb="69">
      <t>ショクイン</t>
    </rPh>
    <rPh sb="70" eb="72">
      <t>ホウレイ</t>
    </rPh>
    <rPh sb="72" eb="74">
      <t>ジュンシュ</t>
    </rPh>
    <rPh sb="75" eb="76">
      <t>タイ</t>
    </rPh>
    <rPh sb="78" eb="80">
      <t>イシキ</t>
    </rPh>
    <rPh sb="81" eb="82">
      <t>タカ</t>
    </rPh>
    <phoneticPr fontId="1"/>
  </si>
  <si>
    <t>年に２回、併設する満寿荘と合同消防総合訓練を実施しています。警備会社直通ボタン、防犯カメラの設置や防犯ネット（インターネット）を活用し情報収集を行っています。</t>
    <rPh sb="0" eb="1">
      <t>ネン</t>
    </rPh>
    <rPh sb="3" eb="4">
      <t>カイ</t>
    </rPh>
    <rPh sb="5" eb="7">
      <t>ヘイセツ</t>
    </rPh>
    <rPh sb="9" eb="10">
      <t>マン</t>
    </rPh>
    <rPh sb="10" eb="11">
      <t>ジュ</t>
    </rPh>
    <rPh sb="11" eb="12">
      <t>ソウ</t>
    </rPh>
    <rPh sb="13" eb="15">
      <t>ゴウドウ</t>
    </rPh>
    <rPh sb="15" eb="17">
      <t>ショウボウ</t>
    </rPh>
    <rPh sb="17" eb="19">
      <t>ソウゴウ</t>
    </rPh>
    <rPh sb="19" eb="21">
      <t>クンレン</t>
    </rPh>
    <rPh sb="22" eb="24">
      <t>ジッシ</t>
    </rPh>
    <rPh sb="30" eb="32">
      <t>ケイビ</t>
    </rPh>
    <rPh sb="32" eb="34">
      <t>ガイシャ</t>
    </rPh>
    <rPh sb="34" eb="36">
      <t>チョクツウ</t>
    </rPh>
    <rPh sb="40" eb="42">
      <t>ボウハン</t>
    </rPh>
    <rPh sb="46" eb="48">
      <t>セッチ</t>
    </rPh>
    <rPh sb="49" eb="51">
      <t>ボウハン</t>
    </rPh>
    <rPh sb="64" eb="66">
      <t>カツヨウ</t>
    </rPh>
    <rPh sb="67" eb="69">
      <t>ジョウホウ</t>
    </rPh>
    <rPh sb="69" eb="71">
      <t>シュウシュウ</t>
    </rPh>
    <rPh sb="72" eb="73">
      <t>オコナ</t>
    </rPh>
    <phoneticPr fontId="1"/>
  </si>
  <si>
    <t>緊急・災害・感染症・不審者対応等マニュアルを作成し周知徹底しています。
また、適宜マニュアルを更新しています。</t>
    <rPh sb="0" eb="2">
      <t>キンキュウ</t>
    </rPh>
    <rPh sb="3" eb="5">
      <t>サイガイ</t>
    </rPh>
    <rPh sb="6" eb="9">
      <t>カンセンショウ</t>
    </rPh>
    <rPh sb="10" eb="13">
      <t>フシンシャ</t>
    </rPh>
    <rPh sb="13" eb="15">
      <t>タイオウ</t>
    </rPh>
    <rPh sb="15" eb="16">
      <t>トウ</t>
    </rPh>
    <rPh sb="22" eb="24">
      <t>サクセイ</t>
    </rPh>
    <rPh sb="25" eb="27">
      <t>シュウチ</t>
    </rPh>
    <rPh sb="27" eb="29">
      <t>テッテイ</t>
    </rPh>
    <rPh sb="39" eb="41">
      <t>テキギ</t>
    </rPh>
    <rPh sb="47" eb="49">
      <t>コウシン</t>
    </rPh>
    <phoneticPr fontId="1"/>
  </si>
  <si>
    <t>全利用者に対し、前月の15日前後に次月の利用希望日を確認し希望日に利用できるよう通所予定を作成しています。
15日以降や当日であっても、受け入れが可能であれば当日希望にも対応しています。</t>
    <rPh sb="0" eb="1">
      <t>ゼン</t>
    </rPh>
    <rPh sb="1" eb="4">
      <t>リヨウシャ</t>
    </rPh>
    <rPh sb="5" eb="6">
      <t>タイ</t>
    </rPh>
    <rPh sb="8" eb="10">
      <t>ゼンゲツ</t>
    </rPh>
    <rPh sb="13" eb="14">
      <t>ニチ</t>
    </rPh>
    <rPh sb="14" eb="16">
      <t>ゼンゴ</t>
    </rPh>
    <rPh sb="17" eb="19">
      <t>ジゲツ</t>
    </rPh>
    <rPh sb="20" eb="22">
      <t>リヨウ</t>
    </rPh>
    <rPh sb="22" eb="25">
      <t>キボウビ</t>
    </rPh>
    <rPh sb="26" eb="28">
      <t>カクニン</t>
    </rPh>
    <rPh sb="29" eb="31">
      <t>キボウ</t>
    </rPh>
    <rPh sb="31" eb="32">
      <t>ヒ</t>
    </rPh>
    <rPh sb="33" eb="35">
      <t>リヨウ</t>
    </rPh>
    <rPh sb="40" eb="42">
      <t>ツウショ</t>
    </rPh>
    <rPh sb="42" eb="44">
      <t>ヨテイ</t>
    </rPh>
    <rPh sb="45" eb="47">
      <t>サクセイ</t>
    </rPh>
    <rPh sb="56" eb="59">
      <t>ニチイコウ</t>
    </rPh>
    <rPh sb="60" eb="62">
      <t>トウジツ</t>
    </rPh>
    <rPh sb="68" eb="69">
      <t>ウ</t>
    </rPh>
    <rPh sb="70" eb="71">
      <t>イ</t>
    </rPh>
    <rPh sb="73" eb="75">
      <t>カノウ</t>
    </rPh>
    <rPh sb="79" eb="81">
      <t>トウジツ</t>
    </rPh>
    <rPh sb="81" eb="83">
      <t>キボウ</t>
    </rPh>
    <rPh sb="85" eb="87">
      <t>タイオウ</t>
    </rPh>
    <phoneticPr fontId="1"/>
  </si>
  <si>
    <t>収支の内容を理解し、適切に執行しました。</t>
    <rPh sb="0" eb="2">
      <t>シュウシ</t>
    </rPh>
    <rPh sb="3" eb="5">
      <t>ナイヨウ</t>
    </rPh>
    <rPh sb="6" eb="8">
      <t>リカイ</t>
    </rPh>
    <rPh sb="10" eb="12">
      <t>テキセツ</t>
    </rPh>
    <rPh sb="13" eb="15">
      <t>シッコウ</t>
    </rPh>
    <phoneticPr fontId="1"/>
  </si>
  <si>
    <t>日頃より、点検等を行い職員で可能な修繕等は職員で行い経費削減に努めます。
修繕が必要な場合は、予算計上するなど川西市と連携し改修に努めます。</t>
    <rPh sb="0" eb="2">
      <t>ヒゴロ</t>
    </rPh>
    <rPh sb="5" eb="7">
      <t>テンケン</t>
    </rPh>
    <rPh sb="7" eb="8">
      <t>トウ</t>
    </rPh>
    <rPh sb="9" eb="10">
      <t>オコナ</t>
    </rPh>
    <rPh sb="11" eb="13">
      <t>ショクイン</t>
    </rPh>
    <rPh sb="14" eb="16">
      <t>カノウ</t>
    </rPh>
    <rPh sb="17" eb="19">
      <t>シュウゼン</t>
    </rPh>
    <rPh sb="19" eb="20">
      <t>トウ</t>
    </rPh>
    <rPh sb="21" eb="23">
      <t>ショクイン</t>
    </rPh>
    <rPh sb="24" eb="25">
      <t>オコナ</t>
    </rPh>
    <rPh sb="26" eb="28">
      <t>ケイヒ</t>
    </rPh>
    <rPh sb="28" eb="30">
      <t>サクゲン</t>
    </rPh>
    <rPh sb="31" eb="32">
      <t>ツト</t>
    </rPh>
    <rPh sb="37" eb="39">
      <t>シュウゼン</t>
    </rPh>
    <rPh sb="40" eb="42">
      <t>ヒツヨウ</t>
    </rPh>
    <rPh sb="43" eb="45">
      <t>バアイ</t>
    </rPh>
    <rPh sb="47" eb="49">
      <t>ヨサン</t>
    </rPh>
    <rPh sb="49" eb="51">
      <t>ケイジョウ</t>
    </rPh>
    <rPh sb="55" eb="58">
      <t>カワニシシ</t>
    </rPh>
    <rPh sb="59" eb="61">
      <t>レンケイ</t>
    </rPh>
    <rPh sb="62" eb="64">
      <t>カイシュウ</t>
    </rPh>
    <rPh sb="65" eb="66">
      <t>ツト</t>
    </rPh>
    <phoneticPr fontId="1"/>
  </si>
  <si>
    <t>法令遵守やサービスの向上のため、引き続き職員の研修体制を強化します。</t>
    <rPh sb="0" eb="2">
      <t>ホウレイ</t>
    </rPh>
    <rPh sb="2" eb="4">
      <t>ジュンシュ</t>
    </rPh>
    <rPh sb="10" eb="12">
      <t>コウジョウ</t>
    </rPh>
    <rPh sb="16" eb="17">
      <t>ヒ</t>
    </rPh>
    <rPh sb="18" eb="19">
      <t>ツヅ</t>
    </rPh>
    <rPh sb="20" eb="22">
      <t>ショクイン</t>
    </rPh>
    <rPh sb="23" eb="25">
      <t>ケンシュウ</t>
    </rPh>
    <rPh sb="25" eb="27">
      <t>タイセイ</t>
    </rPh>
    <rPh sb="28" eb="30">
      <t>キョウカ</t>
    </rPh>
    <phoneticPr fontId="1"/>
  </si>
  <si>
    <t>コロナウィルスの影響により、福祉避難所開設・運営訓練は実施できませんでしたが、市と協議し福祉避難所開設・運営マニュアルを作成することが出来ました。市と協議し福祉避難所開設・運営訓練の実施に努めます。また、その他のマニュアルも適宜更新します。</t>
    <rPh sb="8" eb="10">
      <t>エイキョウ</t>
    </rPh>
    <rPh sb="14" eb="16">
      <t>フクシ</t>
    </rPh>
    <rPh sb="16" eb="19">
      <t>ヒナンショ</t>
    </rPh>
    <rPh sb="19" eb="21">
      <t>カイセツ</t>
    </rPh>
    <rPh sb="22" eb="24">
      <t>ウンエイ</t>
    </rPh>
    <rPh sb="24" eb="26">
      <t>クンレン</t>
    </rPh>
    <rPh sb="27" eb="29">
      <t>ジッシ</t>
    </rPh>
    <rPh sb="39" eb="40">
      <t>シ</t>
    </rPh>
    <rPh sb="41" eb="43">
      <t>キョウギ</t>
    </rPh>
    <rPh sb="44" eb="46">
      <t>フクシ</t>
    </rPh>
    <rPh sb="46" eb="49">
      <t>ヒナンショ</t>
    </rPh>
    <rPh sb="49" eb="51">
      <t>カイセツ</t>
    </rPh>
    <rPh sb="52" eb="54">
      <t>ウンエイ</t>
    </rPh>
    <rPh sb="60" eb="62">
      <t>サクセイ</t>
    </rPh>
    <rPh sb="67" eb="69">
      <t>デキ</t>
    </rPh>
    <rPh sb="73" eb="74">
      <t>シ</t>
    </rPh>
    <rPh sb="75" eb="77">
      <t>キョウギ</t>
    </rPh>
    <rPh sb="78" eb="80">
      <t>フクシ</t>
    </rPh>
    <rPh sb="80" eb="83">
      <t>ヒナンショ</t>
    </rPh>
    <rPh sb="83" eb="85">
      <t>カイセツ</t>
    </rPh>
    <rPh sb="86" eb="88">
      <t>ウンエイ</t>
    </rPh>
    <rPh sb="88" eb="90">
      <t>クンレン</t>
    </rPh>
    <rPh sb="91" eb="93">
      <t>ジッシ</t>
    </rPh>
    <rPh sb="94" eb="95">
      <t>ツト</t>
    </rPh>
    <rPh sb="104" eb="105">
      <t>タ</t>
    </rPh>
    <rPh sb="112" eb="114">
      <t>テキギ</t>
    </rPh>
    <rPh sb="114" eb="116">
      <t>コウシン</t>
    </rPh>
    <phoneticPr fontId="1"/>
  </si>
  <si>
    <t>人事異動や退職による職員の入れ替わりが多くあったため、法令遵守に対する意識が薄れないよう、内部監査や研修を継続し職員に周知徹底することが必要です。
福祉避難所開設・運営訓練の実施。</t>
    <rPh sb="0" eb="2">
      <t>ジンジ</t>
    </rPh>
    <rPh sb="2" eb="4">
      <t>イドウ</t>
    </rPh>
    <rPh sb="5" eb="7">
      <t>タイショク</t>
    </rPh>
    <rPh sb="10" eb="12">
      <t>ショクイン</t>
    </rPh>
    <rPh sb="13" eb="14">
      <t>イ</t>
    </rPh>
    <rPh sb="15" eb="16">
      <t>カ</t>
    </rPh>
    <rPh sb="19" eb="20">
      <t>オオ</t>
    </rPh>
    <rPh sb="27" eb="29">
      <t>ホウレイ</t>
    </rPh>
    <rPh sb="29" eb="31">
      <t>ジュンシュ</t>
    </rPh>
    <rPh sb="32" eb="33">
      <t>タイ</t>
    </rPh>
    <rPh sb="35" eb="37">
      <t>イシキ</t>
    </rPh>
    <rPh sb="38" eb="39">
      <t>ウス</t>
    </rPh>
    <rPh sb="45" eb="47">
      <t>ナイブ</t>
    </rPh>
    <rPh sb="47" eb="49">
      <t>カンサ</t>
    </rPh>
    <rPh sb="50" eb="52">
      <t>ケンシュウ</t>
    </rPh>
    <rPh sb="53" eb="55">
      <t>ケイゾク</t>
    </rPh>
    <rPh sb="56" eb="58">
      <t>ショクイン</t>
    </rPh>
    <rPh sb="59" eb="61">
      <t>シュウチ</t>
    </rPh>
    <rPh sb="61" eb="63">
      <t>テッテイ</t>
    </rPh>
    <rPh sb="68" eb="70">
      <t>ヒツヨウ</t>
    </rPh>
    <rPh sb="74" eb="76">
      <t>フクシ</t>
    </rPh>
    <rPh sb="76" eb="79">
      <t>ヒナンショ</t>
    </rPh>
    <rPh sb="79" eb="81">
      <t>カイセツ</t>
    </rPh>
    <rPh sb="82" eb="84">
      <t>ウンエイ</t>
    </rPh>
    <rPh sb="84" eb="86">
      <t>クンレン</t>
    </rPh>
    <rPh sb="87" eb="89">
      <t>ジッシ</t>
    </rPh>
    <phoneticPr fontId="1"/>
  </si>
  <si>
    <t>利用者の施設入所が複数あり、新規利用者を確保しているものの退所者が上回り利用実績は減少しています。今後も新規利用者の確保が課題となります。
引き続き、全職員が法令遵守に対する意識を持ち続ける事が必要です。</t>
    <rPh sb="0" eb="3">
      <t>リヨウシャ</t>
    </rPh>
    <rPh sb="4" eb="6">
      <t>シセツ</t>
    </rPh>
    <rPh sb="6" eb="8">
      <t>ニュウショ</t>
    </rPh>
    <rPh sb="9" eb="11">
      <t>フクスウ</t>
    </rPh>
    <rPh sb="14" eb="16">
      <t>シンキ</t>
    </rPh>
    <rPh sb="16" eb="19">
      <t>リヨウシャ</t>
    </rPh>
    <rPh sb="20" eb="22">
      <t>カクホ</t>
    </rPh>
    <rPh sb="29" eb="31">
      <t>タイショ</t>
    </rPh>
    <rPh sb="31" eb="32">
      <t>シャ</t>
    </rPh>
    <rPh sb="33" eb="35">
      <t>ウワマワ</t>
    </rPh>
    <rPh sb="36" eb="38">
      <t>リヨウ</t>
    </rPh>
    <rPh sb="38" eb="40">
      <t>ジッセキ</t>
    </rPh>
    <rPh sb="41" eb="43">
      <t>ゲンショウ</t>
    </rPh>
    <rPh sb="49" eb="51">
      <t>コンゴ</t>
    </rPh>
    <rPh sb="52" eb="54">
      <t>シンキ</t>
    </rPh>
    <rPh sb="54" eb="57">
      <t>リヨウシャ</t>
    </rPh>
    <rPh sb="58" eb="60">
      <t>カクホ</t>
    </rPh>
    <rPh sb="61" eb="63">
      <t>カダイ</t>
    </rPh>
    <rPh sb="70" eb="71">
      <t>ヒ</t>
    </rPh>
    <rPh sb="72" eb="73">
      <t>ツヅ</t>
    </rPh>
    <rPh sb="75" eb="78">
      <t>ゼンショクイン</t>
    </rPh>
    <rPh sb="79" eb="81">
      <t>ホウレイ</t>
    </rPh>
    <rPh sb="81" eb="83">
      <t>ジュンシュ</t>
    </rPh>
    <rPh sb="84" eb="85">
      <t>タイ</t>
    </rPh>
    <rPh sb="87" eb="89">
      <t>イシキ</t>
    </rPh>
    <rPh sb="90" eb="91">
      <t>モ</t>
    </rPh>
    <rPh sb="92" eb="93">
      <t>ツヅ</t>
    </rPh>
    <rPh sb="95" eb="96">
      <t>コト</t>
    </rPh>
    <rPh sb="97" eb="99">
      <t>ヒツヨウ</t>
    </rPh>
    <phoneticPr fontId="1"/>
  </si>
  <si>
    <t>平成31年度に嘱託医師を内科医から整形外科医に変更し、嘱託医師の協力のもと理学療法士による機能訓練実施を検討していましたが、理学療法士の確保が出来ず、年度内に機能訓練を実施することが出来ませんでした。</t>
    <rPh sb="0" eb="2">
      <t>ヘイセイ</t>
    </rPh>
    <rPh sb="4" eb="6">
      <t>ネンド</t>
    </rPh>
    <rPh sb="7" eb="9">
      <t>ショクタク</t>
    </rPh>
    <rPh sb="9" eb="11">
      <t>イシ</t>
    </rPh>
    <rPh sb="12" eb="14">
      <t>ナイカ</t>
    </rPh>
    <rPh sb="14" eb="15">
      <t>イ</t>
    </rPh>
    <rPh sb="17" eb="19">
      <t>セイケイ</t>
    </rPh>
    <rPh sb="19" eb="22">
      <t>ゲカイ</t>
    </rPh>
    <rPh sb="23" eb="25">
      <t>ヘンコウ</t>
    </rPh>
    <rPh sb="27" eb="29">
      <t>ショクタク</t>
    </rPh>
    <rPh sb="29" eb="31">
      <t>イシ</t>
    </rPh>
    <rPh sb="32" eb="34">
      <t>キョウリョク</t>
    </rPh>
    <rPh sb="37" eb="39">
      <t>リガク</t>
    </rPh>
    <rPh sb="39" eb="42">
      <t>リョウホウシ</t>
    </rPh>
    <rPh sb="45" eb="47">
      <t>キノウ</t>
    </rPh>
    <rPh sb="47" eb="49">
      <t>クンレン</t>
    </rPh>
    <rPh sb="49" eb="51">
      <t>ジッシ</t>
    </rPh>
    <rPh sb="52" eb="54">
      <t>ケントウ</t>
    </rPh>
    <rPh sb="62" eb="64">
      <t>リガク</t>
    </rPh>
    <rPh sb="64" eb="67">
      <t>リョウホウシ</t>
    </rPh>
    <rPh sb="68" eb="70">
      <t>カクホ</t>
    </rPh>
    <rPh sb="71" eb="73">
      <t>デキ</t>
    </rPh>
    <rPh sb="75" eb="78">
      <t>ネンドナイ</t>
    </rPh>
    <rPh sb="79" eb="81">
      <t>キノウ</t>
    </rPh>
    <rPh sb="81" eb="83">
      <t>クンレン</t>
    </rPh>
    <rPh sb="84" eb="86">
      <t>ジッシ</t>
    </rPh>
    <rPh sb="91" eb="93">
      <t>デキ</t>
    </rPh>
    <phoneticPr fontId="1"/>
  </si>
  <si>
    <t>体験利用の実施方法を変更することで、新規利用者の確保することが出来ました。
アンケートの簡素化や連絡帳の活用、送迎時にコミュニケーションを充実させることで、利用者やご家族のニーズをより把握することが出来ました。</t>
    <rPh sb="0" eb="2">
      <t>タイケン</t>
    </rPh>
    <rPh sb="2" eb="4">
      <t>リヨウ</t>
    </rPh>
    <rPh sb="5" eb="7">
      <t>ジッシ</t>
    </rPh>
    <rPh sb="7" eb="9">
      <t>ホウホウ</t>
    </rPh>
    <rPh sb="10" eb="12">
      <t>ヘンコウ</t>
    </rPh>
    <rPh sb="18" eb="20">
      <t>シンキ</t>
    </rPh>
    <rPh sb="20" eb="23">
      <t>リヨウシャ</t>
    </rPh>
    <rPh sb="24" eb="26">
      <t>カクホ</t>
    </rPh>
    <rPh sb="31" eb="33">
      <t>デキ</t>
    </rPh>
    <rPh sb="44" eb="47">
      <t>カンソカ</t>
    </rPh>
    <rPh sb="48" eb="51">
      <t>レンラクチョウ</t>
    </rPh>
    <rPh sb="52" eb="54">
      <t>カツヨウ</t>
    </rPh>
    <rPh sb="55" eb="57">
      <t>ソウゲイ</t>
    </rPh>
    <rPh sb="57" eb="58">
      <t>ジ</t>
    </rPh>
    <rPh sb="69" eb="71">
      <t>ジュウジツ</t>
    </rPh>
    <rPh sb="78" eb="81">
      <t>リヨウシャ</t>
    </rPh>
    <rPh sb="83" eb="85">
      <t>カゾク</t>
    </rPh>
    <rPh sb="92" eb="94">
      <t>ハアク</t>
    </rPh>
    <rPh sb="99" eb="101">
      <t>デキ</t>
    </rPh>
    <phoneticPr fontId="1"/>
  </si>
  <si>
    <t>新規利用者3名の契約がありましたが、介護者（ご家族）の高齢化等による（在宅生活が困難）施設入所があり4名の方が退所されたため、障害福祉サービス等事業費収入は減となりました。</t>
    <rPh sb="0" eb="2">
      <t>シンキ</t>
    </rPh>
    <rPh sb="2" eb="5">
      <t>リヨウシャ</t>
    </rPh>
    <rPh sb="6" eb="7">
      <t>メイ</t>
    </rPh>
    <rPh sb="8" eb="10">
      <t>ケイヤク</t>
    </rPh>
    <rPh sb="18" eb="21">
      <t>カイゴシャ</t>
    </rPh>
    <rPh sb="23" eb="25">
      <t>カゾク</t>
    </rPh>
    <rPh sb="27" eb="30">
      <t>コウレイカ</t>
    </rPh>
    <rPh sb="30" eb="31">
      <t>トウ</t>
    </rPh>
    <rPh sb="35" eb="37">
      <t>ザイタク</t>
    </rPh>
    <rPh sb="37" eb="39">
      <t>セイカツ</t>
    </rPh>
    <rPh sb="40" eb="42">
      <t>コンナン</t>
    </rPh>
    <rPh sb="43" eb="45">
      <t>シセツ</t>
    </rPh>
    <rPh sb="45" eb="47">
      <t>ニュウショ</t>
    </rPh>
    <rPh sb="51" eb="52">
      <t>メイ</t>
    </rPh>
    <rPh sb="53" eb="54">
      <t>カタ</t>
    </rPh>
    <rPh sb="55" eb="57">
      <t>タイショ</t>
    </rPh>
    <rPh sb="63" eb="65">
      <t>ショウガイ</t>
    </rPh>
    <rPh sb="65" eb="67">
      <t>フクシ</t>
    </rPh>
    <rPh sb="71" eb="72">
      <t>トウ</t>
    </rPh>
    <rPh sb="72" eb="75">
      <t>ジギョウヒ</t>
    </rPh>
    <rPh sb="75" eb="77">
      <t>シュウニュウ</t>
    </rPh>
    <rPh sb="78" eb="79">
      <t>ゲン</t>
    </rPh>
    <phoneticPr fontId="1"/>
  </si>
  <si>
    <t>新規利用者が少ないことから、現利用者に対して欠席時の振替利用や利用回数増の働きかけを行いました。また、今年度は当日の追加利用も柔軟に受け入れました。</t>
    <rPh sb="0" eb="2">
      <t>シンキ</t>
    </rPh>
    <rPh sb="2" eb="5">
      <t>リヨウシャ</t>
    </rPh>
    <rPh sb="6" eb="7">
      <t>スク</t>
    </rPh>
    <rPh sb="14" eb="15">
      <t>ゲン</t>
    </rPh>
    <rPh sb="15" eb="18">
      <t>リヨウシャ</t>
    </rPh>
    <rPh sb="19" eb="20">
      <t>タイ</t>
    </rPh>
    <rPh sb="22" eb="24">
      <t>ケッセキ</t>
    </rPh>
    <rPh sb="24" eb="25">
      <t>ジ</t>
    </rPh>
    <rPh sb="26" eb="28">
      <t>フリカエ</t>
    </rPh>
    <rPh sb="28" eb="30">
      <t>リヨウ</t>
    </rPh>
    <rPh sb="31" eb="33">
      <t>リヨウ</t>
    </rPh>
    <rPh sb="33" eb="35">
      <t>カイスウ</t>
    </rPh>
    <rPh sb="35" eb="36">
      <t>ゾウ</t>
    </rPh>
    <rPh sb="37" eb="38">
      <t>ハタラ</t>
    </rPh>
    <rPh sb="42" eb="43">
      <t>オコナ</t>
    </rPh>
    <rPh sb="51" eb="54">
      <t>コンネンド</t>
    </rPh>
    <rPh sb="55" eb="57">
      <t>トウジツ</t>
    </rPh>
    <rPh sb="58" eb="60">
      <t>ツイカ</t>
    </rPh>
    <rPh sb="60" eb="62">
      <t>リヨウ</t>
    </rPh>
    <rPh sb="63" eb="65">
      <t>ジュウナン</t>
    </rPh>
    <rPh sb="66" eb="67">
      <t>ウ</t>
    </rPh>
    <rPh sb="68" eb="69">
      <t>イ</t>
    </rPh>
    <phoneticPr fontId="1"/>
  </si>
  <si>
    <t>利用者に選ばれる施設になるよう、ニーズに合わせた日中プログラムやレクレーションの見直しが必要です。</t>
    <rPh sb="0" eb="3">
      <t>リヨウシャ</t>
    </rPh>
    <rPh sb="4" eb="5">
      <t>エラ</t>
    </rPh>
    <rPh sb="8" eb="10">
      <t>シセツ</t>
    </rPh>
    <rPh sb="20" eb="21">
      <t>ア</t>
    </rPh>
    <rPh sb="40" eb="42">
      <t>ミナオ</t>
    </rPh>
    <rPh sb="44" eb="46">
      <t>ヒツヨウ</t>
    </rPh>
    <phoneticPr fontId="1"/>
  </si>
  <si>
    <t>利用者の具体的な要望の内容を把握するため、「機能訓練に関するアンケート」に特化して実施しました。内容をわかりやすくしたことで回答率も上昇しました。</t>
    <rPh sb="0" eb="3">
      <t>リヨウシャ</t>
    </rPh>
    <rPh sb="4" eb="7">
      <t>グタイテキ</t>
    </rPh>
    <rPh sb="8" eb="10">
      <t>ヨウボウ</t>
    </rPh>
    <rPh sb="11" eb="13">
      <t>ナイヨウ</t>
    </rPh>
    <rPh sb="14" eb="16">
      <t>ハアク</t>
    </rPh>
    <rPh sb="22" eb="24">
      <t>キノウ</t>
    </rPh>
    <rPh sb="24" eb="26">
      <t>クンレン</t>
    </rPh>
    <rPh sb="27" eb="28">
      <t>カン</t>
    </rPh>
    <rPh sb="37" eb="39">
      <t>トッカ</t>
    </rPh>
    <rPh sb="41" eb="43">
      <t>ジッシ</t>
    </rPh>
    <rPh sb="48" eb="50">
      <t>ナイヨウ</t>
    </rPh>
    <rPh sb="62" eb="64">
      <t>カイトウ</t>
    </rPh>
    <rPh sb="64" eb="65">
      <t>リツ</t>
    </rPh>
    <rPh sb="66" eb="68">
      <t>ジョウショウ</t>
    </rPh>
    <phoneticPr fontId="1"/>
  </si>
  <si>
    <t>利用者から要望の多かった理学療法士による機能訓練は、平成31年度に実施する事は出来ませんでしたが、市と相談協議し、令和2年度より実施する事となりました。</t>
    <rPh sb="0" eb="3">
      <t>リヨウシャ</t>
    </rPh>
    <rPh sb="5" eb="7">
      <t>ヨウボウ</t>
    </rPh>
    <rPh sb="8" eb="9">
      <t>オオ</t>
    </rPh>
    <rPh sb="12" eb="14">
      <t>リガク</t>
    </rPh>
    <rPh sb="14" eb="17">
      <t>リョウホウシ</t>
    </rPh>
    <rPh sb="20" eb="22">
      <t>キノウ</t>
    </rPh>
    <rPh sb="22" eb="24">
      <t>クンレン</t>
    </rPh>
    <rPh sb="26" eb="28">
      <t>ヘイセイ</t>
    </rPh>
    <rPh sb="30" eb="32">
      <t>ネンド</t>
    </rPh>
    <rPh sb="33" eb="35">
      <t>ジッシ</t>
    </rPh>
    <rPh sb="37" eb="38">
      <t>コト</t>
    </rPh>
    <rPh sb="39" eb="41">
      <t>デキ</t>
    </rPh>
    <rPh sb="49" eb="50">
      <t>シ</t>
    </rPh>
    <rPh sb="51" eb="53">
      <t>ソウダン</t>
    </rPh>
    <rPh sb="53" eb="55">
      <t>キョウギ</t>
    </rPh>
    <rPh sb="57" eb="59">
      <t>レイワ</t>
    </rPh>
    <rPh sb="60" eb="62">
      <t>ネンド</t>
    </rPh>
    <rPh sb="64" eb="66">
      <t>ジッシ</t>
    </rPh>
    <rPh sb="68" eb="69">
      <t>コト</t>
    </rPh>
    <phoneticPr fontId="1"/>
  </si>
  <si>
    <t>新規利用者の確保のため、市養護学校・相談支援事業所等とのいっそうの連携強化が課題となります。
施設の老朽化に伴い、修繕の必要が生じる可能性があります。</t>
    <rPh sb="0" eb="2">
      <t>シンキ</t>
    </rPh>
    <rPh sb="2" eb="5">
      <t>リヨウシャ</t>
    </rPh>
    <rPh sb="6" eb="8">
      <t>カクホ</t>
    </rPh>
    <rPh sb="35" eb="37">
      <t>キョウカ</t>
    </rPh>
    <rPh sb="38" eb="40">
      <t>カダイ</t>
    </rPh>
    <rPh sb="47" eb="49">
      <t>シセツ</t>
    </rPh>
    <rPh sb="50" eb="53">
      <t>ロウキュウカ</t>
    </rPh>
    <rPh sb="54" eb="55">
      <t>トモナ</t>
    </rPh>
    <rPh sb="57" eb="59">
      <t>シュウゼン</t>
    </rPh>
    <rPh sb="60" eb="62">
      <t>ヒツヨウ</t>
    </rPh>
    <rPh sb="63" eb="64">
      <t>ショウ</t>
    </rPh>
    <rPh sb="66" eb="69">
      <t>カノウセイ</t>
    </rPh>
    <phoneticPr fontId="1"/>
  </si>
  <si>
    <t>障害者総合支援法に基づき、障害福祉サービス受給者証の交付を受けた18歳以上の障がい者を対象に、個別支援計画書を作成し生活介護事業所として日常生活支援を提供しました。法人の内部監査を継続し、法令遵守に努めました。日常生活支援を受けながら、日中生活を送れる場所として、有効に活用していただきました。</t>
    <rPh sb="0" eb="3">
      <t>ショウガイシャ</t>
    </rPh>
    <rPh sb="3" eb="5">
      <t>ソウゴウ</t>
    </rPh>
    <rPh sb="5" eb="7">
      <t>シエン</t>
    </rPh>
    <rPh sb="7" eb="8">
      <t>ホウ</t>
    </rPh>
    <rPh sb="9" eb="10">
      <t>モト</t>
    </rPh>
    <rPh sb="47" eb="49">
      <t>コベツ</t>
    </rPh>
    <rPh sb="49" eb="51">
      <t>シエン</t>
    </rPh>
    <rPh sb="51" eb="53">
      <t>ケイカク</t>
    </rPh>
    <rPh sb="53" eb="54">
      <t>ショ</t>
    </rPh>
    <rPh sb="55" eb="57">
      <t>サクセイ</t>
    </rPh>
    <rPh sb="58" eb="60">
      <t>セイカツ</t>
    </rPh>
    <rPh sb="60" eb="62">
      <t>カイゴ</t>
    </rPh>
    <rPh sb="62" eb="65">
      <t>ジギョウショ</t>
    </rPh>
    <rPh sb="68" eb="70">
      <t>ニチジョウ</t>
    </rPh>
    <rPh sb="70" eb="72">
      <t>セイカツ</t>
    </rPh>
    <rPh sb="72" eb="74">
      <t>シエン</t>
    </rPh>
    <rPh sb="75" eb="77">
      <t>テイキョウ</t>
    </rPh>
    <rPh sb="82" eb="84">
      <t>ホウジン</t>
    </rPh>
    <rPh sb="85" eb="87">
      <t>ナイブ</t>
    </rPh>
    <rPh sb="87" eb="89">
      <t>カンサ</t>
    </rPh>
    <rPh sb="90" eb="92">
      <t>ケイゾク</t>
    </rPh>
    <rPh sb="94" eb="96">
      <t>ホウレイ</t>
    </rPh>
    <rPh sb="96" eb="98">
      <t>ジュンシュ</t>
    </rPh>
    <rPh sb="99" eb="100">
      <t>ツト</t>
    </rPh>
    <rPh sb="105" eb="107">
      <t>ニチジョウ</t>
    </rPh>
    <rPh sb="107" eb="109">
      <t>セイカツ</t>
    </rPh>
    <rPh sb="109" eb="111">
      <t>シエン</t>
    </rPh>
    <rPh sb="112" eb="113">
      <t>ウ</t>
    </rPh>
    <rPh sb="123" eb="124">
      <t>オク</t>
    </rPh>
    <rPh sb="127" eb="128">
      <t>ショ</t>
    </rPh>
    <rPh sb="132" eb="134">
      <t>ユウコウ</t>
    </rPh>
    <rPh sb="135" eb="137">
      <t>カツヨウ</t>
    </rPh>
    <phoneticPr fontId="1"/>
  </si>
  <si>
    <t>市養護学校在校生の利用希望者に対し、事前に「体験利用を実施しました。また、施設利用に不安のある利用者に対しては「見学」⇒「半日」⇒「一日利用」等の３段階に分けた体験利用を実施し不安なく施設利用できるよう努めました。利用契約時には「重要事項説明書」等説明し、署名捺印をいただいております。</t>
    <rPh sb="0" eb="1">
      <t>シ</t>
    </rPh>
    <rPh sb="1" eb="3">
      <t>ヨウゴ</t>
    </rPh>
    <rPh sb="3" eb="5">
      <t>ガッコウ</t>
    </rPh>
    <rPh sb="5" eb="8">
      <t>ザイコウセイ</t>
    </rPh>
    <rPh sb="9" eb="11">
      <t>リヨウ</t>
    </rPh>
    <rPh sb="11" eb="14">
      <t>キボウシャ</t>
    </rPh>
    <rPh sb="15" eb="16">
      <t>タイ</t>
    </rPh>
    <rPh sb="18" eb="20">
      <t>ジゼン</t>
    </rPh>
    <rPh sb="22" eb="24">
      <t>タイケン</t>
    </rPh>
    <rPh sb="24" eb="26">
      <t>リヨウ</t>
    </rPh>
    <rPh sb="27" eb="29">
      <t>ジッシ</t>
    </rPh>
    <rPh sb="37" eb="39">
      <t>シセツ</t>
    </rPh>
    <rPh sb="39" eb="41">
      <t>リヨウ</t>
    </rPh>
    <rPh sb="42" eb="44">
      <t>フアン</t>
    </rPh>
    <rPh sb="47" eb="50">
      <t>リヨウシャ</t>
    </rPh>
    <rPh sb="51" eb="52">
      <t>タイ</t>
    </rPh>
    <rPh sb="56" eb="58">
      <t>ケンガク</t>
    </rPh>
    <rPh sb="61" eb="63">
      <t>ハンニチ</t>
    </rPh>
    <rPh sb="66" eb="68">
      <t>イチニチ</t>
    </rPh>
    <rPh sb="68" eb="70">
      <t>リヨウ</t>
    </rPh>
    <rPh sb="71" eb="72">
      <t>トウ</t>
    </rPh>
    <rPh sb="77" eb="78">
      <t>ワ</t>
    </rPh>
    <rPh sb="80" eb="82">
      <t>タイケン</t>
    </rPh>
    <rPh sb="82" eb="84">
      <t>リヨウ</t>
    </rPh>
    <rPh sb="85" eb="87">
      <t>ジッシ</t>
    </rPh>
    <rPh sb="88" eb="90">
      <t>フアン</t>
    </rPh>
    <rPh sb="92" eb="94">
      <t>シセツ</t>
    </rPh>
    <rPh sb="94" eb="96">
      <t>リヨウ</t>
    </rPh>
    <rPh sb="101" eb="102">
      <t>ツト</t>
    </rPh>
    <rPh sb="107" eb="109">
      <t>リヨウ</t>
    </rPh>
    <rPh sb="109" eb="111">
      <t>ケイヤク</t>
    </rPh>
    <rPh sb="111" eb="112">
      <t>ジ</t>
    </rPh>
    <rPh sb="115" eb="117">
      <t>ジュウヨウ</t>
    </rPh>
    <rPh sb="117" eb="119">
      <t>ジコウ</t>
    </rPh>
    <rPh sb="119" eb="122">
      <t>セツメイショ</t>
    </rPh>
    <rPh sb="123" eb="124">
      <t>トウ</t>
    </rPh>
    <rPh sb="124" eb="126">
      <t>セツメイ</t>
    </rPh>
    <rPh sb="128" eb="130">
      <t>ショメイ</t>
    </rPh>
    <rPh sb="130" eb="132">
      <t>ナツイン</t>
    </rPh>
    <phoneticPr fontId="1"/>
  </si>
  <si>
    <t>市養護学校との交流会や文化祭、障がい者スポーツ大会に参加し交流を深めました。また、地域ボランティアを積極的に受け入れ、交流に努め、施設に対する理解を得ることができました。</t>
    <rPh sb="0" eb="1">
      <t>シ</t>
    </rPh>
    <rPh sb="1" eb="3">
      <t>ヨウゴ</t>
    </rPh>
    <rPh sb="3" eb="5">
      <t>ガッコウ</t>
    </rPh>
    <rPh sb="7" eb="10">
      <t>コウリュウカイ</t>
    </rPh>
    <rPh sb="11" eb="14">
      <t>ブンカサイ</t>
    </rPh>
    <rPh sb="15" eb="16">
      <t>ショウ</t>
    </rPh>
    <rPh sb="18" eb="19">
      <t>シャ</t>
    </rPh>
    <rPh sb="23" eb="25">
      <t>タイカイ</t>
    </rPh>
    <rPh sb="26" eb="28">
      <t>サンカ</t>
    </rPh>
    <rPh sb="29" eb="31">
      <t>コウリュウ</t>
    </rPh>
    <rPh sb="32" eb="33">
      <t>フカ</t>
    </rPh>
    <rPh sb="41" eb="43">
      <t>チイキ</t>
    </rPh>
    <rPh sb="50" eb="53">
      <t>セッキョクテキ</t>
    </rPh>
    <rPh sb="54" eb="55">
      <t>ウ</t>
    </rPh>
    <rPh sb="56" eb="57">
      <t>イ</t>
    </rPh>
    <rPh sb="59" eb="61">
      <t>コウリュウ</t>
    </rPh>
    <rPh sb="62" eb="63">
      <t>ツト</t>
    </rPh>
    <rPh sb="74" eb="75">
      <t>エ</t>
    </rPh>
    <phoneticPr fontId="1"/>
  </si>
  <si>
    <t>個別研修計画を作成し外部研修に参加することで職員一人ひとりの法令遵守に関する意識を高めます。また、引き続き法人内部監査を実施し法令遵守に努めます。</t>
    <rPh sb="0" eb="2">
      <t>コベツ</t>
    </rPh>
    <rPh sb="2" eb="4">
      <t>ケンシュウ</t>
    </rPh>
    <rPh sb="4" eb="6">
      <t>ケイカク</t>
    </rPh>
    <rPh sb="7" eb="9">
      <t>サクセイ</t>
    </rPh>
    <rPh sb="10" eb="12">
      <t>ガイブ</t>
    </rPh>
    <rPh sb="12" eb="14">
      <t>ケンシュウ</t>
    </rPh>
    <rPh sb="15" eb="17">
      <t>サンカ</t>
    </rPh>
    <rPh sb="22" eb="24">
      <t>ショクイン</t>
    </rPh>
    <rPh sb="24" eb="26">
      <t>ヒトリ</t>
    </rPh>
    <rPh sb="30" eb="32">
      <t>ホウレイ</t>
    </rPh>
    <rPh sb="32" eb="34">
      <t>ジュンシュ</t>
    </rPh>
    <rPh sb="35" eb="36">
      <t>カン</t>
    </rPh>
    <rPh sb="38" eb="40">
      <t>イシキ</t>
    </rPh>
    <rPh sb="41" eb="42">
      <t>タカ</t>
    </rPh>
    <rPh sb="49" eb="50">
      <t>ヒ</t>
    </rPh>
    <rPh sb="51" eb="52">
      <t>ツヅ</t>
    </rPh>
    <rPh sb="53" eb="55">
      <t>ホウジン</t>
    </rPh>
    <rPh sb="55" eb="57">
      <t>ナイブ</t>
    </rPh>
    <rPh sb="57" eb="59">
      <t>カンサ</t>
    </rPh>
    <rPh sb="60" eb="62">
      <t>ジッシ</t>
    </rPh>
    <rPh sb="63" eb="65">
      <t>ホウレイ</t>
    </rPh>
    <rPh sb="65" eb="67">
      <t>ジュンシュ</t>
    </rPh>
    <rPh sb="68" eb="69">
      <t>ツト</t>
    </rPh>
    <phoneticPr fontId="1"/>
  </si>
  <si>
    <t>機関紙の発行を年に４回から、月に１回発行し施設でのご様子や行事の内容など施設運営に理解を得られるよう努め、また、送迎時のご家族とのコミュニケーションや連絡ノートを活用することで疑問や不安など早期に解決し、利用回数の促進に努めています。</t>
    <rPh sb="0" eb="3">
      <t>キカンシ</t>
    </rPh>
    <rPh sb="4" eb="6">
      <t>ハッコウ</t>
    </rPh>
    <rPh sb="7" eb="8">
      <t>ネン</t>
    </rPh>
    <rPh sb="10" eb="11">
      <t>カイ</t>
    </rPh>
    <rPh sb="14" eb="15">
      <t>ツキ</t>
    </rPh>
    <rPh sb="17" eb="18">
      <t>カイ</t>
    </rPh>
    <rPh sb="18" eb="20">
      <t>ハッコウ</t>
    </rPh>
    <rPh sb="21" eb="23">
      <t>シセツ</t>
    </rPh>
    <rPh sb="26" eb="28">
      <t>ヨウス</t>
    </rPh>
    <rPh sb="29" eb="31">
      <t>ギョウジ</t>
    </rPh>
    <rPh sb="32" eb="34">
      <t>ナイヨウ</t>
    </rPh>
    <rPh sb="36" eb="38">
      <t>シセツ</t>
    </rPh>
    <rPh sb="38" eb="40">
      <t>ウンエイ</t>
    </rPh>
    <rPh sb="41" eb="43">
      <t>リカイ</t>
    </rPh>
    <rPh sb="44" eb="45">
      <t>エ</t>
    </rPh>
    <rPh sb="50" eb="51">
      <t>ツト</t>
    </rPh>
    <rPh sb="56" eb="58">
      <t>ソウゲイ</t>
    </rPh>
    <rPh sb="58" eb="59">
      <t>ジ</t>
    </rPh>
    <rPh sb="61" eb="63">
      <t>カゾク</t>
    </rPh>
    <rPh sb="75" eb="77">
      <t>レンラク</t>
    </rPh>
    <rPh sb="81" eb="83">
      <t>カツヨウ</t>
    </rPh>
    <rPh sb="88" eb="90">
      <t>ギモン</t>
    </rPh>
    <rPh sb="91" eb="93">
      <t>フアン</t>
    </rPh>
    <rPh sb="95" eb="97">
      <t>ソウキ</t>
    </rPh>
    <rPh sb="98" eb="100">
      <t>カイケツ</t>
    </rPh>
    <rPh sb="102" eb="104">
      <t>リヨウ</t>
    </rPh>
    <rPh sb="104" eb="106">
      <t>カイスウ</t>
    </rPh>
    <rPh sb="107" eb="109">
      <t>ソクシン</t>
    </rPh>
    <rPh sb="110" eb="111">
      <t>ツト</t>
    </rPh>
    <phoneticPr fontId="1"/>
  </si>
  <si>
    <t xml:space="preserve">アンケート結果から理学療法士による機能訓練の実施希望があるため、嘱託医師と相談、協議し実施に向けて検討しました。
</t>
    <rPh sb="5" eb="7">
      <t>ケッカ</t>
    </rPh>
    <rPh sb="9" eb="11">
      <t>リガク</t>
    </rPh>
    <rPh sb="11" eb="14">
      <t>リョウホウシ</t>
    </rPh>
    <rPh sb="17" eb="19">
      <t>キノウ</t>
    </rPh>
    <rPh sb="19" eb="21">
      <t>クンレン</t>
    </rPh>
    <rPh sb="22" eb="24">
      <t>ジッシ</t>
    </rPh>
    <rPh sb="24" eb="26">
      <t>キボウ</t>
    </rPh>
    <rPh sb="32" eb="34">
      <t>ショクタク</t>
    </rPh>
    <rPh sb="34" eb="36">
      <t>イシ</t>
    </rPh>
    <rPh sb="37" eb="39">
      <t>ソウダン</t>
    </rPh>
    <rPh sb="40" eb="42">
      <t>キョウギ</t>
    </rPh>
    <rPh sb="43" eb="45">
      <t>ジッシ</t>
    </rPh>
    <rPh sb="46" eb="47">
      <t>ム</t>
    </rPh>
    <rPh sb="49" eb="51">
      <t>ケントウ</t>
    </rPh>
    <phoneticPr fontId="1"/>
  </si>
  <si>
    <t>水道光熱費は、節水の慣行と使用していない照明、空調はこまめに切るよう職員に周知徹底し経費削減に努めました。車両費は、利用者の増減に合わせ送迎車両の効率化を日々行い燃料費削減に努めました。業務委託費や人件費において、利用者が少ない時は派遣職員や非常勤職員の出勤を調整し経費削減に努めました。</t>
    <rPh sb="0" eb="2">
      <t>スイドウ</t>
    </rPh>
    <rPh sb="2" eb="5">
      <t>コウネツヒ</t>
    </rPh>
    <rPh sb="7" eb="9">
      <t>セッスイ</t>
    </rPh>
    <rPh sb="10" eb="12">
      <t>カンコウ</t>
    </rPh>
    <rPh sb="13" eb="15">
      <t>シヨウ</t>
    </rPh>
    <rPh sb="20" eb="22">
      <t>ショウメイ</t>
    </rPh>
    <rPh sb="23" eb="25">
      <t>クウチョウ</t>
    </rPh>
    <rPh sb="30" eb="31">
      <t>キ</t>
    </rPh>
    <rPh sb="34" eb="36">
      <t>ショクイン</t>
    </rPh>
    <rPh sb="37" eb="39">
      <t>シュウチ</t>
    </rPh>
    <rPh sb="39" eb="41">
      <t>テッテイ</t>
    </rPh>
    <rPh sb="42" eb="44">
      <t>ケイヒ</t>
    </rPh>
    <rPh sb="44" eb="46">
      <t>サクゲン</t>
    </rPh>
    <rPh sb="47" eb="48">
      <t>ツト</t>
    </rPh>
    <rPh sb="53" eb="55">
      <t>シャリョウ</t>
    </rPh>
    <rPh sb="55" eb="56">
      <t>ヒ</t>
    </rPh>
    <rPh sb="58" eb="61">
      <t>リヨウシャ</t>
    </rPh>
    <rPh sb="62" eb="64">
      <t>ゾウゲン</t>
    </rPh>
    <rPh sb="65" eb="66">
      <t>ア</t>
    </rPh>
    <rPh sb="68" eb="70">
      <t>ソウゲイ</t>
    </rPh>
    <rPh sb="70" eb="72">
      <t>シャリョウ</t>
    </rPh>
    <rPh sb="73" eb="76">
      <t>コウリツカ</t>
    </rPh>
    <rPh sb="77" eb="79">
      <t>ヒビ</t>
    </rPh>
    <rPh sb="79" eb="80">
      <t>オコナ</t>
    </rPh>
    <rPh sb="81" eb="84">
      <t>ネンリョウヒ</t>
    </rPh>
    <rPh sb="84" eb="86">
      <t>サクゲン</t>
    </rPh>
    <rPh sb="87" eb="88">
      <t>ツト</t>
    </rPh>
    <rPh sb="93" eb="95">
      <t>ギョウム</t>
    </rPh>
    <rPh sb="95" eb="97">
      <t>イタク</t>
    </rPh>
    <rPh sb="97" eb="98">
      <t>ヒ</t>
    </rPh>
    <rPh sb="99" eb="102">
      <t>ジンケンヒ</t>
    </rPh>
    <rPh sb="107" eb="110">
      <t>リヨウシャ</t>
    </rPh>
    <rPh sb="111" eb="112">
      <t>スク</t>
    </rPh>
    <rPh sb="114" eb="115">
      <t>トキ</t>
    </rPh>
    <rPh sb="116" eb="118">
      <t>ハケン</t>
    </rPh>
    <rPh sb="118" eb="120">
      <t>ショクイン</t>
    </rPh>
    <rPh sb="121" eb="124">
      <t>ヒジョウキン</t>
    </rPh>
    <rPh sb="124" eb="126">
      <t>ショクイン</t>
    </rPh>
    <rPh sb="127" eb="129">
      <t>シュッキン</t>
    </rPh>
    <rPh sb="130" eb="132">
      <t>チョウセイ</t>
    </rPh>
    <rPh sb="133" eb="135">
      <t>ケイヒ</t>
    </rPh>
    <rPh sb="135" eb="137">
      <t>サクゲン</t>
    </rPh>
    <rPh sb="138" eb="139">
      <t>ツト</t>
    </rPh>
    <phoneticPr fontId="1"/>
  </si>
  <si>
    <t>委託業者との契約や備品（１万円以上の物品）を購入する際には、複数の業者から見積もりを取り、安価な業者を選定しました。１万円以下の物であっても品質に支障のない範囲で低価格の物を購入し経費削減に努めました。保守点検においては併設する満寿荘と同日に実施するなど、経費削減に努めました。</t>
    <rPh sb="0" eb="2">
      <t>イタク</t>
    </rPh>
    <rPh sb="2" eb="4">
      <t>ギョウシャ</t>
    </rPh>
    <rPh sb="6" eb="8">
      <t>ケイヤク</t>
    </rPh>
    <rPh sb="9" eb="11">
      <t>ビヒン</t>
    </rPh>
    <rPh sb="13" eb="17">
      <t>マンエンイジョウ</t>
    </rPh>
    <rPh sb="18" eb="20">
      <t>ブッピン</t>
    </rPh>
    <rPh sb="22" eb="24">
      <t>コウニュウ</t>
    </rPh>
    <rPh sb="26" eb="27">
      <t>サイ</t>
    </rPh>
    <rPh sb="30" eb="32">
      <t>フクスウ</t>
    </rPh>
    <rPh sb="33" eb="35">
      <t>ギョウシャ</t>
    </rPh>
    <rPh sb="37" eb="39">
      <t>ミツ</t>
    </rPh>
    <rPh sb="42" eb="43">
      <t>ト</t>
    </rPh>
    <rPh sb="45" eb="47">
      <t>アンカ</t>
    </rPh>
    <rPh sb="48" eb="50">
      <t>ギョウシャ</t>
    </rPh>
    <rPh sb="51" eb="53">
      <t>センテイ</t>
    </rPh>
    <rPh sb="59" eb="63">
      <t>マンエンイカ</t>
    </rPh>
    <rPh sb="64" eb="65">
      <t>モノ</t>
    </rPh>
    <rPh sb="70" eb="72">
      <t>ヒンシツ</t>
    </rPh>
    <rPh sb="73" eb="75">
      <t>シショウ</t>
    </rPh>
    <rPh sb="78" eb="80">
      <t>ハンイ</t>
    </rPh>
    <rPh sb="81" eb="84">
      <t>テイカカク</t>
    </rPh>
    <rPh sb="85" eb="86">
      <t>モノ</t>
    </rPh>
    <rPh sb="87" eb="89">
      <t>コウニュウ</t>
    </rPh>
    <rPh sb="90" eb="92">
      <t>ケイヒ</t>
    </rPh>
    <rPh sb="92" eb="94">
      <t>サクゲン</t>
    </rPh>
    <rPh sb="95" eb="96">
      <t>ツト</t>
    </rPh>
    <rPh sb="101" eb="103">
      <t>ホシュ</t>
    </rPh>
    <rPh sb="103" eb="105">
      <t>テンケン</t>
    </rPh>
    <rPh sb="110" eb="112">
      <t>ヘイセツ</t>
    </rPh>
    <rPh sb="114" eb="115">
      <t>マン</t>
    </rPh>
    <rPh sb="115" eb="116">
      <t>ジュ</t>
    </rPh>
    <rPh sb="116" eb="117">
      <t>ソウ</t>
    </rPh>
    <rPh sb="118" eb="120">
      <t>ドウジツ</t>
    </rPh>
    <rPh sb="121" eb="123">
      <t>ジッシ</t>
    </rPh>
    <rPh sb="128" eb="130">
      <t>ケイヒ</t>
    </rPh>
    <rPh sb="130" eb="132">
      <t>サクゲン</t>
    </rPh>
    <rPh sb="133" eb="134">
      <t>ツト</t>
    </rPh>
    <phoneticPr fontId="1"/>
  </si>
  <si>
    <t>新規利用者確保のため、施設利用に不安のある方に対する体験利用の体制を見直し、スムーズに施設利用が開始できるよう努めています。施設設備管理については、職員で可能な修繕は職員で行い経費削減に努め、必要に応じ市と協議し予算計上してまいります。</t>
    <rPh sb="0" eb="2">
      <t>シンキ</t>
    </rPh>
    <rPh sb="2" eb="5">
      <t>リヨウシャ</t>
    </rPh>
    <rPh sb="5" eb="7">
      <t>カクホ</t>
    </rPh>
    <rPh sb="11" eb="13">
      <t>シセツ</t>
    </rPh>
    <rPh sb="13" eb="15">
      <t>リヨウ</t>
    </rPh>
    <rPh sb="16" eb="18">
      <t>フアン</t>
    </rPh>
    <rPh sb="21" eb="22">
      <t>ホウ</t>
    </rPh>
    <rPh sb="23" eb="24">
      <t>タイ</t>
    </rPh>
    <rPh sb="26" eb="28">
      <t>タイケン</t>
    </rPh>
    <rPh sb="28" eb="30">
      <t>リヨウ</t>
    </rPh>
    <rPh sb="31" eb="33">
      <t>タイセイ</t>
    </rPh>
    <rPh sb="34" eb="36">
      <t>ミナオ</t>
    </rPh>
    <rPh sb="43" eb="45">
      <t>シセツ</t>
    </rPh>
    <rPh sb="45" eb="47">
      <t>リヨウ</t>
    </rPh>
    <rPh sb="48" eb="50">
      <t>カイシ</t>
    </rPh>
    <rPh sb="55" eb="56">
      <t>ツト</t>
    </rPh>
    <rPh sb="62" eb="64">
      <t>シセツ</t>
    </rPh>
    <rPh sb="64" eb="66">
      <t>セツビ</t>
    </rPh>
    <rPh sb="66" eb="68">
      <t>カンリ</t>
    </rPh>
    <rPh sb="74" eb="76">
      <t>ショクイン</t>
    </rPh>
    <rPh sb="77" eb="79">
      <t>カノウ</t>
    </rPh>
    <rPh sb="80" eb="82">
      <t>シュウゼン</t>
    </rPh>
    <rPh sb="83" eb="85">
      <t>ショクイン</t>
    </rPh>
    <rPh sb="86" eb="87">
      <t>オコナ</t>
    </rPh>
    <rPh sb="88" eb="90">
      <t>ケイヒ</t>
    </rPh>
    <rPh sb="90" eb="92">
      <t>サクゲン</t>
    </rPh>
    <rPh sb="93" eb="94">
      <t>ツト</t>
    </rPh>
    <rPh sb="96" eb="98">
      <t>ヒツヨウ</t>
    </rPh>
    <rPh sb="99" eb="100">
      <t>オウ</t>
    </rPh>
    <rPh sb="101" eb="102">
      <t>シ</t>
    </rPh>
    <rPh sb="103" eb="105">
      <t>キョウギ</t>
    </rPh>
    <rPh sb="106" eb="108">
      <t>ヨサン</t>
    </rPh>
    <rPh sb="108" eb="110">
      <t>ケイジョウ</t>
    </rPh>
    <phoneticPr fontId="1"/>
  </si>
  <si>
    <t>研修参加や研修報告会、研修資料の供覧により職員全体のスキルアップを図り、どの職員でも安定した良質なサービスが提供できるよう努めました。また、軽微な修繕は職員が行い経費削減に努めました。</t>
    <rPh sb="0" eb="2">
      <t>ケンシュウ</t>
    </rPh>
    <rPh sb="2" eb="4">
      <t>サンカ</t>
    </rPh>
    <rPh sb="5" eb="7">
      <t>ケンシュウ</t>
    </rPh>
    <rPh sb="7" eb="10">
      <t>ホウコクカイ</t>
    </rPh>
    <rPh sb="11" eb="13">
      <t>ケンシュウ</t>
    </rPh>
    <rPh sb="13" eb="15">
      <t>シリョウ</t>
    </rPh>
    <rPh sb="16" eb="18">
      <t>キョウラン</t>
    </rPh>
    <rPh sb="21" eb="23">
      <t>ショクイン</t>
    </rPh>
    <rPh sb="23" eb="25">
      <t>ゼンタイ</t>
    </rPh>
    <rPh sb="33" eb="34">
      <t>ハカ</t>
    </rPh>
    <rPh sb="38" eb="40">
      <t>ショクイン</t>
    </rPh>
    <rPh sb="42" eb="44">
      <t>アンテイ</t>
    </rPh>
    <rPh sb="46" eb="48">
      <t>リョウシツ</t>
    </rPh>
    <rPh sb="54" eb="56">
      <t>テイキョウ</t>
    </rPh>
    <rPh sb="61" eb="62">
      <t>ツト</t>
    </rPh>
    <rPh sb="70" eb="72">
      <t>ケイビ</t>
    </rPh>
    <rPh sb="73" eb="75">
      <t>シュウゼン</t>
    </rPh>
    <rPh sb="76" eb="78">
      <t>ショクイン</t>
    </rPh>
    <rPh sb="79" eb="80">
      <t>オコナ</t>
    </rPh>
    <rPh sb="81" eb="83">
      <t>ケイヒ</t>
    </rPh>
    <rPh sb="83" eb="85">
      <t>サクゲン</t>
    </rPh>
    <rPh sb="86" eb="87">
      <t>ツト</t>
    </rPh>
    <phoneticPr fontId="1"/>
  </si>
  <si>
    <t>利用者からの要望である理学療法士による機能訓練は、新たな取り組みとして平成31年度に実施する事は出来ませんでしたが、嘱託医師の協力と市との協議により、令和2年度より実施する事となりました。</t>
    <rPh sb="0" eb="3">
      <t>リヨウシャ</t>
    </rPh>
    <rPh sb="6" eb="8">
      <t>ヨウボウ</t>
    </rPh>
    <rPh sb="11" eb="13">
      <t>リガク</t>
    </rPh>
    <rPh sb="13" eb="16">
      <t>リョウホウシ</t>
    </rPh>
    <rPh sb="19" eb="21">
      <t>キノウ</t>
    </rPh>
    <rPh sb="21" eb="23">
      <t>クンレン</t>
    </rPh>
    <rPh sb="25" eb="26">
      <t>アラ</t>
    </rPh>
    <rPh sb="28" eb="29">
      <t>ト</t>
    </rPh>
    <rPh sb="30" eb="31">
      <t>ク</t>
    </rPh>
    <rPh sb="35" eb="37">
      <t>ヘイセイ</t>
    </rPh>
    <rPh sb="39" eb="40">
      <t>ネン</t>
    </rPh>
    <rPh sb="40" eb="41">
      <t>ド</t>
    </rPh>
    <rPh sb="42" eb="44">
      <t>ジッシ</t>
    </rPh>
    <rPh sb="46" eb="47">
      <t>コト</t>
    </rPh>
    <rPh sb="48" eb="50">
      <t>デキ</t>
    </rPh>
    <rPh sb="58" eb="60">
      <t>ショクタク</t>
    </rPh>
    <rPh sb="60" eb="62">
      <t>イシ</t>
    </rPh>
    <rPh sb="63" eb="65">
      <t>キョウリョク</t>
    </rPh>
    <rPh sb="66" eb="67">
      <t>シ</t>
    </rPh>
    <rPh sb="69" eb="71">
      <t>キョウギ</t>
    </rPh>
    <rPh sb="75" eb="77">
      <t>レイワ</t>
    </rPh>
    <rPh sb="78" eb="80">
      <t>ネンド</t>
    </rPh>
    <rPh sb="82" eb="84">
      <t>ジッシ</t>
    </rPh>
    <rPh sb="86" eb="87">
      <t>コト</t>
    </rPh>
    <phoneticPr fontId="1"/>
  </si>
  <si>
    <t>法人内部監査の実施や個別研修計画に基づき全職員に研修機会を設けることで、法令順守の意識やサービスの質の向上に努めました。
市養護学校との交流会をはじめ、障がい者団体との交流などを積極的に行いました。
創作活動についても各種団体の美術展に出展し、兵庫県肢体不自由児者美術展では、2年連続2位に入賞するなど、利用者の創作活動の成果と創作意欲の向上に努めました。</t>
    <rPh sb="0" eb="2">
      <t>ホウジン</t>
    </rPh>
    <rPh sb="2" eb="4">
      <t>ナイブ</t>
    </rPh>
    <rPh sb="4" eb="6">
      <t>カンサ</t>
    </rPh>
    <rPh sb="7" eb="9">
      <t>ジッシ</t>
    </rPh>
    <rPh sb="10" eb="12">
      <t>コベツ</t>
    </rPh>
    <rPh sb="12" eb="14">
      <t>ケンシュウ</t>
    </rPh>
    <rPh sb="14" eb="16">
      <t>ケイカク</t>
    </rPh>
    <rPh sb="17" eb="18">
      <t>モト</t>
    </rPh>
    <rPh sb="20" eb="23">
      <t>ゼンショクイン</t>
    </rPh>
    <rPh sb="24" eb="26">
      <t>ケンシュウ</t>
    </rPh>
    <rPh sb="26" eb="28">
      <t>キカイ</t>
    </rPh>
    <rPh sb="29" eb="30">
      <t>モウ</t>
    </rPh>
    <rPh sb="36" eb="38">
      <t>ホウレイ</t>
    </rPh>
    <rPh sb="38" eb="40">
      <t>ジュンシュ</t>
    </rPh>
    <rPh sb="41" eb="43">
      <t>イシキ</t>
    </rPh>
    <rPh sb="49" eb="50">
      <t>シツ</t>
    </rPh>
    <rPh sb="51" eb="53">
      <t>コウジョウ</t>
    </rPh>
    <rPh sb="54" eb="55">
      <t>ツト</t>
    </rPh>
    <rPh sb="62" eb="63">
      <t>シ</t>
    </rPh>
    <rPh sb="63" eb="65">
      <t>ヨウゴ</t>
    </rPh>
    <rPh sb="65" eb="67">
      <t>ガッコウ</t>
    </rPh>
    <rPh sb="69" eb="72">
      <t>コウリュウカイ</t>
    </rPh>
    <rPh sb="77" eb="78">
      <t>ショウ</t>
    </rPh>
    <rPh sb="80" eb="81">
      <t>シャ</t>
    </rPh>
    <rPh sb="81" eb="83">
      <t>ダンタイ</t>
    </rPh>
    <rPh sb="85" eb="87">
      <t>コウリュウ</t>
    </rPh>
    <rPh sb="90" eb="93">
      <t>セッキョクテキ</t>
    </rPh>
    <rPh sb="94" eb="95">
      <t>オコナ</t>
    </rPh>
    <rPh sb="102" eb="104">
      <t>ソウサク</t>
    </rPh>
    <rPh sb="104" eb="106">
      <t>カツドウ</t>
    </rPh>
    <rPh sb="111" eb="113">
      <t>カクシュ</t>
    </rPh>
    <rPh sb="113" eb="115">
      <t>ダンタイ</t>
    </rPh>
    <rPh sb="116" eb="119">
      <t>ビジュツテン</t>
    </rPh>
    <rPh sb="120" eb="122">
      <t>シュッテン</t>
    </rPh>
    <rPh sb="124" eb="127">
      <t>ヒョウゴケン</t>
    </rPh>
    <rPh sb="127" eb="129">
      <t>シタイ</t>
    </rPh>
    <rPh sb="129" eb="132">
      <t>フジユウ</t>
    </rPh>
    <rPh sb="132" eb="133">
      <t>ジ</t>
    </rPh>
    <rPh sb="133" eb="134">
      <t>シャ</t>
    </rPh>
    <rPh sb="134" eb="137">
      <t>ビジュツテン</t>
    </rPh>
    <rPh sb="141" eb="142">
      <t>ネン</t>
    </rPh>
    <rPh sb="142" eb="144">
      <t>レンゾク</t>
    </rPh>
    <rPh sb="145" eb="146">
      <t>イ</t>
    </rPh>
    <rPh sb="147" eb="149">
      <t>ニュウショウ</t>
    </rPh>
    <rPh sb="154" eb="157">
      <t>リヨウシャ</t>
    </rPh>
    <rPh sb="158" eb="160">
      <t>ソウサク</t>
    </rPh>
    <rPh sb="160" eb="162">
      <t>カツドウ</t>
    </rPh>
    <rPh sb="163" eb="165">
      <t>セイカ</t>
    </rPh>
    <rPh sb="166" eb="168">
      <t>ソウサク</t>
    </rPh>
    <rPh sb="168" eb="170">
      <t>イヨク</t>
    </rPh>
    <rPh sb="171" eb="173">
      <t>コウジョウ</t>
    </rPh>
    <rPh sb="174" eb="175">
      <t>ツト</t>
    </rPh>
    <phoneticPr fontId="1"/>
  </si>
  <si>
    <t>　新規利用者が少ないことから、現利用者の振替利用などを積極的に働きかけました。また、当日の追加利用にも柔軟に対応し出席率の向上に努めました。
　ひまわり荘利用希望者で施設利用に不安がある方に対し通常の体験利用以外に、「見学」⇒「入浴のみ（午前のみ）」⇒「1日利用」等の3段階の体験利用を実施し新規利用者の確保に努めました。
　前年度に引き続き、看護師と兼務ながら機能訓練指導員を配置することが出来ました。</t>
    <rPh sb="1" eb="3">
      <t>シンキ</t>
    </rPh>
    <rPh sb="3" eb="6">
      <t>リヨウシャ</t>
    </rPh>
    <rPh sb="7" eb="8">
      <t>スク</t>
    </rPh>
    <rPh sb="15" eb="16">
      <t>ゲン</t>
    </rPh>
    <rPh sb="16" eb="19">
      <t>リヨウシャ</t>
    </rPh>
    <rPh sb="20" eb="22">
      <t>フリカエ</t>
    </rPh>
    <rPh sb="22" eb="24">
      <t>リヨウ</t>
    </rPh>
    <rPh sb="27" eb="30">
      <t>セッキョクテキ</t>
    </rPh>
    <rPh sb="31" eb="32">
      <t>ハタラ</t>
    </rPh>
    <rPh sb="42" eb="44">
      <t>トウジツ</t>
    </rPh>
    <rPh sb="45" eb="47">
      <t>ツイカ</t>
    </rPh>
    <rPh sb="47" eb="49">
      <t>リヨウ</t>
    </rPh>
    <rPh sb="51" eb="53">
      <t>ジュウナン</t>
    </rPh>
    <rPh sb="54" eb="56">
      <t>タイオウ</t>
    </rPh>
    <rPh sb="57" eb="59">
      <t>シュッセキ</t>
    </rPh>
    <rPh sb="59" eb="60">
      <t>リツ</t>
    </rPh>
    <rPh sb="61" eb="63">
      <t>コウジョウ</t>
    </rPh>
    <rPh sb="64" eb="65">
      <t>ツト</t>
    </rPh>
    <rPh sb="76" eb="77">
      <t>ソウ</t>
    </rPh>
    <rPh sb="77" eb="79">
      <t>リヨウ</t>
    </rPh>
    <rPh sb="79" eb="82">
      <t>キボウシャ</t>
    </rPh>
    <rPh sb="83" eb="85">
      <t>シセツ</t>
    </rPh>
    <rPh sb="85" eb="87">
      <t>リヨウ</t>
    </rPh>
    <rPh sb="88" eb="90">
      <t>フアン</t>
    </rPh>
    <rPh sb="93" eb="94">
      <t>カタ</t>
    </rPh>
    <rPh sb="95" eb="96">
      <t>タイ</t>
    </rPh>
    <rPh sb="97" eb="99">
      <t>ツウジョウ</t>
    </rPh>
    <rPh sb="100" eb="102">
      <t>タイケン</t>
    </rPh>
    <rPh sb="102" eb="104">
      <t>リヨウ</t>
    </rPh>
    <rPh sb="104" eb="106">
      <t>イガイ</t>
    </rPh>
    <rPh sb="109" eb="111">
      <t>ケンガク</t>
    </rPh>
    <rPh sb="114" eb="116">
      <t>ニュウヨク</t>
    </rPh>
    <rPh sb="119" eb="121">
      <t>ゴゼン</t>
    </rPh>
    <rPh sb="128" eb="129">
      <t>ニチ</t>
    </rPh>
    <rPh sb="129" eb="131">
      <t>リヨウ</t>
    </rPh>
    <rPh sb="132" eb="133">
      <t>トウ</t>
    </rPh>
    <rPh sb="135" eb="137">
      <t>ダンカイ</t>
    </rPh>
    <rPh sb="138" eb="140">
      <t>タイケン</t>
    </rPh>
    <rPh sb="140" eb="142">
      <t>リヨウ</t>
    </rPh>
    <rPh sb="143" eb="145">
      <t>ジッシ</t>
    </rPh>
    <rPh sb="146" eb="148">
      <t>シンキ</t>
    </rPh>
    <rPh sb="148" eb="151">
      <t>リヨウシャ</t>
    </rPh>
    <rPh sb="152" eb="154">
      <t>カクホ</t>
    </rPh>
    <rPh sb="155" eb="156">
      <t>ツト</t>
    </rPh>
    <rPh sb="163" eb="166">
      <t>ゼンネンド</t>
    </rPh>
    <rPh sb="167" eb="168">
      <t>ヒ</t>
    </rPh>
    <rPh sb="169" eb="170">
      <t>ツヅ</t>
    </rPh>
    <rPh sb="172" eb="175">
      <t>カンゴシ</t>
    </rPh>
    <rPh sb="176" eb="178">
      <t>ケンム</t>
    </rPh>
    <rPh sb="181" eb="183">
      <t>キノウ</t>
    </rPh>
    <rPh sb="183" eb="185">
      <t>クンレン</t>
    </rPh>
    <rPh sb="185" eb="188">
      <t>シドウイン</t>
    </rPh>
    <rPh sb="189" eb="191">
      <t>ハイチ</t>
    </rPh>
    <rPh sb="196" eb="198">
      <t>デキ</t>
    </rPh>
    <phoneticPr fontId="1"/>
  </si>
  <si>
    <t>平成31年度末に理学療法士が確保できたことから、市と相談協議の上、令和2年5月より理学療法士による機能訓練を実施する事になりました。</t>
    <rPh sb="0" eb="2">
      <t>ヘイセイ</t>
    </rPh>
    <rPh sb="4" eb="7">
      <t>ネンドマツ</t>
    </rPh>
    <rPh sb="8" eb="10">
      <t>リガク</t>
    </rPh>
    <rPh sb="10" eb="13">
      <t>リョウホウシ</t>
    </rPh>
    <rPh sb="14" eb="16">
      <t>カクホ</t>
    </rPh>
    <rPh sb="24" eb="25">
      <t>シ</t>
    </rPh>
    <rPh sb="26" eb="28">
      <t>ソウダン</t>
    </rPh>
    <rPh sb="28" eb="30">
      <t>キョウギ</t>
    </rPh>
    <rPh sb="31" eb="32">
      <t>ウエ</t>
    </rPh>
    <rPh sb="33" eb="35">
      <t>レイワ</t>
    </rPh>
    <rPh sb="36" eb="37">
      <t>ネン</t>
    </rPh>
    <rPh sb="38" eb="39">
      <t>ガツ</t>
    </rPh>
    <rPh sb="41" eb="43">
      <t>リガク</t>
    </rPh>
    <rPh sb="43" eb="46">
      <t>リョウホウシ</t>
    </rPh>
    <rPh sb="49" eb="51">
      <t>キノウ</t>
    </rPh>
    <rPh sb="51" eb="53">
      <t>クンレン</t>
    </rPh>
    <rPh sb="54" eb="56">
      <t>ジッシ</t>
    </rPh>
    <rPh sb="58" eb="59">
      <t>コト</t>
    </rPh>
    <phoneticPr fontId="1"/>
  </si>
  <si>
    <t>重度障害者に対し、個別支援計画書に沿った送迎、入浴、排泄、食事等の日常生活支援を提供しました。また、創作活動に関しても障害者美術展等に出展し表彰されるなど、利用者の創作活動意欲向上に努めました。春の「お花見」秋の「紅葉狩り」など所外活動も積極的に行いました。</t>
    <rPh sb="20" eb="22">
      <t>ソウゲイ</t>
    </rPh>
    <rPh sb="23" eb="25">
      <t>ニュウヨク</t>
    </rPh>
    <rPh sb="26" eb="28">
      <t>ハイセツ</t>
    </rPh>
    <rPh sb="29" eb="31">
      <t>ショクジ</t>
    </rPh>
    <rPh sb="31" eb="32">
      <t>トウ</t>
    </rPh>
    <rPh sb="33" eb="35">
      <t>ニチジョウ</t>
    </rPh>
    <rPh sb="35" eb="37">
      <t>セイカツ</t>
    </rPh>
    <rPh sb="37" eb="39">
      <t>シエン</t>
    </rPh>
    <rPh sb="40" eb="42">
      <t>テイキョウ</t>
    </rPh>
    <rPh sb="50" eb="52">
      <t>ソウサク</t>
    </rPh>
    <rPh sb="52" eb="54">
      <t>カツドウ</t>
    </rPh>
    <rPh sb="55" eb="56">
      <t>カン</t>
    </rPh>
    <rPh sb="59" eb="62">
      <t>ショウガイシャ</t>
    </rPh>
    <rPh sb="62" eb="65">
      <t>ビジュツテン</t>
    </rPh>
    <rPh sb="65" eb="66">
      <t>トウ</t>
    </rPh>
    <rPh sb="67" eb="69">
      <t>シュッテン</t>
    </rPh>
    <rPh sb="70" eb="72">
      <t>ヒョウショウ</t>
    </rPh>
    <rPh sb="78" eb="81">
      <t>リヨウシャ</t>
    </rPh>
    <rPh sb="82" eb="84">
      <t>ソウサク</t>
    </rPh>
    <rPh sb="84" eb="86">
      <t>カツドウ</t>
    </rPh>
    <rPh sb="86" eb="88">
      <t>イヨク</t>
    </rPh>
    <rPh sb="88" eb="90">
      <t>コウジョウ</t>
    </rPh>
    <rPh sb="91" eb="92">
      <t>ツト</t>
    </rPh>
    <rPh sb="97" eb="98">
      <t>ハル</t>
    </rPh>
    <rPh sb="101" eb="103">
      <t>ハナミ</t>
    </rPh>
    <rPh sb="104" eb="105">
      <t>アキ</t>
    </rPh>
    <rPh sb="107" eb="109">
      <t>モミジ</t>
    </rPh>
    <rPh sb="109" eb="110">
      <t>ガ</t>
    </rPh>
    <rPh sb="114" eb="116">
      <t>ショガイ</t>
    </rPh>
    <rPh sb="116" eb="118">
      <t>カツドウ</t>
    </rPh>
    <rPh sb="119" eb="122">
      <t>セッキョクテキ</t>
    </rPh>
    <rPh sb="123" eb="124">
      <t>オコナ</t>
    </rPh>
    <phoneticPr fontId="1"/>
  </si>
  <si>
    <t>全職員が法令を正しく理解し、基準に基づいた質の高いサービスが提供できるよう研修や勉強会等への参加を継続して行う必要があります。</t>
    <rPh sb="0" eb="3">
      <t>ゼンショクイン</t>
    </rPh>
    <rPh sb="4" eb="6">
      <t>ホウレイ</t>
    </rPh>
    <rPh sb="7" eb="8">
      <t>タダ</t>
    </rPh>
    <rPh sb="10" eb="12">
      <t>リカイ</t>
    </rPh>
    <rPh sb="14" eb="16">
      <t>キジュン</t>
    </rPh>
    <rPh sb="17" eb="18">
      <t>モト</t>
    </rPh>
    <rPh sb="21" eb="22">
      <t>シツ</t>
    </rPh>
    <rPh sb="23" eb="24">
      <t>タカ</t>
    </rPh>
    <rPh sb="30" eb="32">
      <t>テイキョウ</t>
    </rPh>
    <rPh sb="37" eb="39">
      <t>ケンシュウ</t>
    </rPh>
    <rPh sb="40" eb="43">
      <t>ベンキョウカイ</t>
    </rPh>
    <rPh sb="43" eb="44">
      <t>トウ</t>
    </rPh>
    <rPh sb="46" eb="48">
      <t>サンカ</t>
    </rPh>
    <rPh sb="49" eb="51">
      <t>ケイゾク</t>
    </rPh>
    <rPh sb="53" eb="54">
      <t>オコナ</t>
    </rPh>
    <rPh sb="55" eb="57">
      <t>ヒツヨウ</t>
    </rPh>
    <phoneticPr fontId="1"/>
  </si>
  <si>
    <t>「ヒヤリ・ハット」の記録等を活用し、問題があれば職員会議等で再発防止策を検討し全職員に情報共有しています。</t>
    <rPh sb="10" eb="12">
      <t>キロク</t>
    </rPh>
    <rPh sb="12" eb="13">
      <t>トウ</t>
    </rPh>
    <rPh sb="14" eb="16">
      <t>カツヨウ</t>
    </rPh>
    <rPh sb="18" eb="20">
      <t>モンダイ</t>
    </rPh>
    <rPh sb="24" eb="26">
      <t>ショクイン</t>
    </rPh>
    <rPh sb="26" eb="28">
      <t>カイギ</t>
    </rPh>
    <rPh sb="28" eb="29">
      <t>トウ</t>
    </rPh>
    <rPh sb="30" eb="32">
      <t>サイハツ</t>
    </rPh>
    <rPh sb="32" eb="34">
      <t>ボウシ</t>
    </rPh>
    <rPh sb="34" eb="35">
      <t>サク</t>
    </rPh>
    <rPh sb="36" eb="38">
      <t>ケントウ</t>
    </rPh>
    <rPh sb="39" eb="42">
      <t>ゼンショクイン</t>
    </rPh>
    <rPh sb="43" eb="45">
      <t>ジョウホウ</t>
    </rPh>
    <rPh sb="45" eb="47">
      <t>キョウユウ</t>
    </rPh>
    <phoneticPr fontId="1"/>
  </si>
  <si>
    <t>新規利用者の確保に取り組む必要がある。</t>
    <rPh sb="6" eb="8">
      <t>カクホ</t>
    </rPh>
    <rPh sb="9" eb="10">
      <t>ト</t>
    </rPh>
    <rPh sb="11" eb="12">
      <t>ク</t>
    </rPh>
    <rPh sb="13" eb="15">
      <t>ヒツヨウ</t>
    </rPh>
    <phoneticPr fontId="1"/>
  </si>
  <si>
    <t>現在の取り組みを継続するとともに、相談支援事業所や川西養護学校との連携を引き続き図られたい。</t>
    <rPh sb="0" eb="2">
      <t>ゲンザイ</t>
    </rPh>
    <rPh sb="3" eb="4">
      <t>ト</t>
    </rPh>
    <rPh sb="5" eb="6">
      <t>ク</t>
    </rPh>
    <rPh sb="8" eb="10">
      <t>ケイゾク</t>
    </rPh>
    <rPh sb="17" eb="19">
      <t>ソウダン</t>
    </rPh>
    <rPh sb="19" eb="21">
      <t>シエン</t>
    </rPh>
    <rPh sb="21" eb="23">
      <t>ジギョウ</t>
    </rPh>
    <rPh sb="23" eb="24">
      <t>ショ</t>
    </rPh>
    <rPh sb="25" eb="27">
      <t>カワニシ</t>
    </rPh>
    <rPh sb="27" eb="29">
      <t>ヨウゴ</t>
    </rPh>
    <rPh sb="29" eb="31">
      <t>ガッコウ</t>
    </rPh>
    <rPh sb="33" eb="35">
      <t>レンケイ</t>
    </rPh>
    <rPh sb="36" eb="37">
      <t>ヒ</t>
    </rPh>
    <rPh sb="38" eb="39">
      <t>ツヅ</t>
    </rPh>
    <rPh sb="40" eb="41">
      <t>ハカ</t>
    </rPh>
    <phoneticPr fontId="1"/>
  </si>
  <si>
    <t>ボランティアの受け入れを始め、積極的な活動を展開することで、施設の周知啓発が図られている。</t>
    <rPh sb="7" eb="8">
      <t>ウ</t>
    </rPh>
    <rPh sb="9" eb="10">
      <t>イ</t>
    </rPh>
    <rPh sb="12" eb="13">
      <t>ハジ</t>
    </rPh>
    <rPh sb="15" eb="18">
      <t>セッキョクテキ</t>
    </rPh>
    <rPh sb="19" eb="21">
      <t>カツドウ</t>
    </rPh>
    <rPh sb="22" eb="24">
      <t>テンカイ</t>
    </rPh>
    <rPh sb="30" eb="32">
      <t>シセツ</t>
    </rPh>
    <rPh sb="33" eb="35">
      <t>シュウチ</t>
    </rPh>
    <rPh sb="35" eb="37">
      <t>ケイハツ</t>
    </rPh>
    <rPh sb="38" eb="39">
      <t>ハカ</t>
    </rPh>
    <phoneticPr fontId="1"/>
  </si>
  <si>
    <t>一人ひとりのニーズに応じた適切な支援が提供されている。また、利用者の社会参加が積極的に行われている。</t>
    <rPh sb="0" eb="2">
      <t>ヒトリ</t>
    </rPh>
    <rPh sb="10" eb="11">
      <t>オウ</t>
    </rPh>
    <rPh sb="13" eb="15">
      <t>テキセツ</t>
    </rPh>
    <rPh sb="16" eb="18">
      <t>シエン</t>
    </rPh>
    <rPh sb="19" eb="21">
      <t>テイキョウ</t>
    </rPh>
    <rPh sb="30" eb="33">
      <t>リヨウシャ</t>
    </rPh>
    <rPh sb="34" eb="36">
      <t>シャカイ</t>
    </rPh>
    <rPh sb="36" eb="38">
      <t>サンカ</t>
    </rPh>
    <rPh sb="39" eb="42">
      <t>セッキョクテキ</t>
    </rPh>
    <rPh sb="43" eb="44">
      <t>オコナ</t>
    </rPh>
    <phoneticPr fontId="1"/>
  </si>
  <si>
    <t>サービスを利用しやすい環境を整えるなど、一定の工夫に努めている。</t>
    <rPh sb="5" eb="7">
      <t>リヨウ</t>
    </rPh>
    <rPh sb="11" eb="13">
      <t>カンキョウ</t>
    </rPh>
    <rPh sb="14" eb="15">
      <t>トトノ</t>
    </rPh>
    <rPh sb="20" eb="22">
      <t>イッテイ</t>
    </rPh>
    <rPh sb="23" eb="25">
      <t>クフウ</t>
    </rPh>
    <rPh sb="26" eb="27">
      <t>ツト</t>
    </rPh>
    <phoneticPr fontId="1"/>
  </si>
  <si>
    <t>引き続き、利用者の意欲向上や、社会参加に結びつくような、質の高いサービス提供を期待したい。</t>
    <rPh sb="0" eb="1">
      <t>ヒ</t>
    </rPh>
    <rPh sb="2" eb="3">
      <t>ツヅ</t>
    </rPh>
    <rPh sb="5" eb="8">
      <t>リヨウシャ</t>
    </rPh>
    <rPh sb="9" eb="11">
      <t>イヨク</t>
    </rPh>
    <rPh sb="11" eb="13">
      <t>コウジョウ</t>
    </rPh>
    <rPh sb="15" eb="17">
      <t>シャカイ</t>
    </rPh>
    <rPh sb="17" eb="19">
      <t>サンカ</t>
    </rPh>
    <rPh sb="20" eb="21">
      <t>ムス</t>
    </rPh>
    <rPh sb="28" eb="29">
      <t>シツ</t>
    </rPh>
    <rPh sb="30" eb="31">
      <t>タカ</t>
    </rPh>
    <rPh sb="36" eb="38">
      <t>テイキョウ</t>
    </rPh>
    <rPh sb="39" eb="41">
      <t>キタイ</t>
    </rPh>
    <phoneticPr fontId="1"/>
  </si>
  <si>
    <t>事業所の創意工夫に期待する。</t>
    <rPh sb="0" eb="3">
      <t>ジギョウショ</t>
    </rPh>
    <rPh sb="4" eb="6">
      <t>ソウイ</t>
    </rPh>
    <rPh sb="6" eb="8">
      <t>クフウ</t>
    </rPh>
    <rPh sb="9" eb="11">
      <t>キタイ</t>
    </rPh>
    <phoneticPr fontId="1"/>
  </si>
  <si>
    <t>適切に行われている。</t>
    <rPh sb="0" eb="2">
      <t>テキセツ</t>
    </rPh>
    <rPh sb="3" eb="4">
      <t>オコナ</t>
    </rPh>
    <phoneticPr fontId="1"/>
  </si>
  <si>
    <t>目的を明確に定め、より意義のあるアンケートを行うことができている。</t>
    <rPh sb="0" eb="2">
      <t>モクテキ</t>
    </rPh>
    <rPh sb="3" eb="5">
      <t>メイカク</t>
    </rPh>
    <rPh sb="6" eb="7">
      <t>サダ</t>
    </rPh>
    <rPh sb="11" eb="13">
      <t>イギ</t>
    </rPh>
    <rPh sb="22" eb="23">
      <t>オコナ</t>
    </rPh>
    <phoneticPr fontId="1"/>
  </si>
  <si>
    <t>具体的な取り組みを実施している。</t>
    <rPh sb="0" eb="3">
      <t>グタイテキ</t>
    </rPh>
    <rPh sb="4" eb="5">
      <t>ト</t>
    </rPh>
    <rPh sb="6" eb="7">
      <t>ク</t>
    </rPh>
    <rPh sb="9" eb="11">
      <t>ジッシ</t>
    </rPh>
    <phoneticPr fontId="1"/>
  </si>
  <si>
    <t>引き続き、利用者や家族等のニーズ把握と丁寧な対応に期待する。</t>
    <rPh sb="0" eb="1">
      <t>ヒ</t>
    </rPh>
    <rPh sb="2" eb="3">
      <t>ツヅ</t>
    </rPh>
    <rPh sb="5" eb="8">
      <t>リヨウシャ</t>
    </rPh>
    <rPh sb="9" eb="11">
      <t>カゾク</t>
    </rPh>
    <rPh sb="11" eb="12">
      <t>トウ</t>
    </rPh>
    <rPh sb="16" eb="18">
      <t>ハアク</t>
    </rPh>
    <rPh sb="19" eb="21">
      <t>テイネイ</t>
    </rPh>
    <rPh sb="22" eb="24">
      <t>タイオウ</t>
    </rPh>
    <rPh sb="25" eb="27">
      <t>キタイ</t>
    </rPh>
    <phoneticPr fontId="1"/>
  </si>
  <si>
    <t>機能訓練については、従前よりニーズが高いものの、調整が難航していた。
実現に向けた具体的な進捗が見られたことは評価したい。</t>
    <rPh sb="0" eb="2">
      <t>キノウ</t>
    </rPh>
    <rPh sb="2" eb="4">
      <t>クンレン</t>
    </rPh>
    <rPh sb="10" eb="12">
      <t>ジュウゼン</t>
    </rPh>
    <rPh sb="18" eb="19">
      <t>タカ</t>
    </rPh>
    <rPh sb="24" eb="26">
      <t>チョウセイ</t>
    </rPh>
    <rPh sb="27" eb="29">
      <t>ナンコウ</t>
    </rPh>
    <rPh sb="35" eb="37">
      <t>ジツゲン</t>
    </rPh>
    <rPh sb="38" eb="39">
      <t>ム</t>
    </rPh>
    <rPh sb="41" eb="44">
      <t>グタイテキ</t>
    </rPh>
    <rPh sb="45" eb="47">
      <t>シンチョク</t>
    </rPh>
    <rPh sb="48" eb="49">
      <t>ミ</t>
    </rPh>
    <rPh sb="55" eb="57">
      <t>ヒョウカ</t>
    </rPh>
    <phoneticPr fontId="1"/>
  </si>
  <si>
    <t>人件費、事業費、事務費ともに、前年度を下回っている。今後も経費節減に努められたい。</t>
    <rPh sb="0" eb="3">
      <t>ジンケンヒ</t>
    </rPh>
    <rPh sb="4" eb="7">
      <t>ジギョウヒ</t>
    </rPh>
    <rPh sb="8" eb="11">
      <t>ジムヒ</t>
    </rPh>
    <rPh sb="15" eb="18">
      <t>ゼンネンド</t>
    </rPh>
    <rPh sb="19" eb="21">
      <t>シタマワ</t>
    </rPh>
    <rPh sb="26" eb="28">
      <t>コンゴ</t>
    </rPh>
    <rPh sb="29" eb="31">
      <t>ケイヒ</t>
    </rPh>
    <rPh sb="31" eb="33">
      <t>セツゲン</t>
    </rPh>
    <rPh sb="34" eb="35">
      <t>ツト</t>
    </rPh>
    <phoneticPr fontId="1"/>
  </si>
  <si>
    <t>施設の工夫により、適切に行われている。</t>
    <rPh sb="0" eb="2">
      <t>シセツ</t>
    </rPh>
    <rPh sb="3" eb="5">
      <t>クフウ</t>
    </rPh>
    <rPh sb="9" eb="11">
      <t>テキセツ</t>
    </rPh>
    <rPh sb="12" eb="13">
      <t>オコナ</t>
    </rPh>
    <phoneticPr fontId="1"/>
  </si>
  <si>
    <t>老朽化に伴い、修繕箇所が生じる可能性がある。</t>
    <rPh sb="0" eb="3">
      <t>ロウキュウカ</t>
    </rPh>
    <rPh sb="4" eb="5">
      <t>トモナ</t>
    </rPh>
    <rPh sb="7" eb="9">
      <t>シュウゼン</t>
    </rPh>
    <rPh sb="9" eb="11">
      <t>カショ</t>
    </rPh>
    <rPh sb="12" eb="13">
      <t>ショウ</t>
    </rPh>
    <rPh sb="15" eb="18">
      <t>カノウセイ</t>
    </rPh>
    <phoneticPr fontId="1"/>
  </si>
  <si>
    <t>日常の管理運営の中で建物や設備の状況を把握できよう努められたい。真に必要な修繕については、市と協議すること。</t>
    <rPh sb="0" eb="2">
      <t>ニチジョウ</t>
    </rPh>
    <rPh sb="3" eb="5">
      <t>カンリ</t>
    </rPh>
    <rPh sb="5" eb="7">
      <t>ウンエイ</t>
    </rPh>
    <rPh sb="8" eb="9">
      <t>ナカ</t>
    </rPh>
    <rPh sb="10" eb="12">
      <t>タテモノ</t>
    </rPh>
    <rPh sb="13" eb="15">
      <t>セツビ</t>
    </rPh>
    <rPh sb="16" eb="18">
      <t>ジョウキョウ</t>
    </rPh>
    <rPh sb="19" eb="21">
      <t>ハアク</t>
    </rPh>
    <rPh sb="25" eb="26">
      <t>ツト</t>
    </rPh>
    <rPh sb="32" eb="33">
      <t>シン</t>
    </rPh>
    <rPh sb="34" eb="36">
      <t>ヒツヨウ</t>
    </rPh>
    <rPh sb="37" eb="39">
      <t>シュウゼン</t>
    </rPh>
    <rPh sb="45" eb="46">
      <t>シ</t>
    </rPh>
    <rPh sb="47" eb="49">
      <t>キョウギ</t>
    </rPh>
    <phoneticPr fontId="1"/>
  </si>
  <si>
    <t>法令に基づき、適切な人員配置を行い支援を実施している。</t>
    <rPh sb="0" eb="2">
      <t>ホウレイ</t>
    </rPh>
    <rPh sb="3" eb="4">
      <t>モト</t>
    </rPh>
    <rPh sb="7" eb="9">
      <t>テキセツ</t>
    </rPh>
    <rPh sb="10" eb="12">
      <t>ジンイン</t>
    </rPh>
    <rPh sb="12" eb="14">
      <t>ハイチ</t>
    </rPh>
    <rPh sb="15" eb="16">
      <t>オコナ</t>
    </rPh>
    <rPh sb="17" eb="19">
      <t>シエン</t>
    </rPh>
    <rPh sb="20" eb="22">
      <t>ジッシ</t>
    </rPh>
    <phoneticPr fontId="1"/>
  </si>
  <si>
    <t>新規利用者の確保に向けて、相談支援事業所や川西養護学校との連携を引き続き図られたい。体験利用や見学についても、積極的に受け入れること。</t>
    <rPh sb="9" eb="10">
      <t>ム</t>
    </rPh>
    <rPh sb="42" eb="44">
      <t>タイケン</t>
    </rPh>
    <rPh sb="44" eb="46">
      <t>リヨウ</t>
    </rPh>
    <rPh sb="47" eb="49">
      <t>ケンガク</t>
    </rPh>
    <rPh sb="55" eb="57">
      <t>セッキョク</t>
    </rPh>
    <rPh sb="57" eb="58">
      <t>テキ</t>
    </rPh>
    <rPh sb="59" eb="60">
      <t>ウ</t>
    </rPh>
    <rPh sb="61" eb="62">
      <t>イ</t>
    </rPh>
    <phoneticPr fontId="1"/>
  </si>
  <si>
    <t>当日の受入も柔軟に行うなど、利用者の利便性の向上と、サービス提供回数の確保の両立が成されている。</t>
    <rPh sb="0" eb="2">
      <t>トウジツ</t>
    </rPh>
    <rPh sb="3" eb="5">
      <t>ウケイレ</t>
    </rPh>
    <rPh sb="6" eb="8">
      <t>ジュウナン</t>
    </rPh>
    <rPh sb="9" eb="10">
      <t>オコナ</t>
    </rPh>
    <rPh sb="14" eb="17">
      <t>リヨウシャ</t>
    </rPh>
    <rPh sb="18" eb="21">
      <t>リベンセイ</t>
    </rPh>
    <rPh sb="22" eb="24">
      <t>コウジョウ</t>
    </rPh>
    <rPh sb="30" eb="32">
      <t>テイキョウ</t>
    </rPh>
    <rPh sb="32" eb="34">
      <t>カイスウ</t>
    </rPh>
    <rPh sb="35" eb="37">
      <t>カクホ</t>
    </rPh>
    <rPh sb="38" eb="40">
      <t>リョウリツ</t>
    </rPh>
    <rPh sb="41" eb="42">
      <t>ナ</t>
    </rPh>
    <phoneticPr fontId="1"/>
  </si>
  <si>
    <t>新規利用者を確保していく必要がある。</t>
    <rPh sb="6" eb="8">
      <t>カクホ</t>
    </rPh>
    <rPh sb="12" eb="14">
      <t>ヒツヨウ</t>
    </rPh>
    <phoneticPr fontId="1"/>
  </si>
  <si>
    <t>適切に行われている。</t>
    <phoneticPr fontId="1"/>
  </si>
  <si>
    <t>具体的な取り組みを進めている。</t>
    <rPh sb="0" eb="3">
      <t>グタイテキ</t>
    </rPh>
    <rPh sb="4" eb="5">
      <t>ト</t>
    </rPh>
    <rPh sb="6" eb="7">
      <t>ク</t>
    </rPh>
    <rPh sb="9" eb="10">
      <t>スス</t>
    </rPh>
    <phoneticPr fontId="1"/>
  </si>
  <si>
    <t>利用者の転倒による骨折事故が生じている。利用者の安全を最優先に「ヒヤリ・ハット」や危険予知の徹底を図れたい。</t>
    <rPh sb="0" eb="3">
      <t>リヨウシャ</t>
    </rPh>
    <rPh sb="4" eb="6">
      <t>テントウ</t>
    </rPh>
    <rPh sb="9" eb="11">
      <t>コッセツ</t>
    </rPh>
    <rPh sb="11" eb="13">
      <t>ジコ</t>
    </rPh>
    <rPh sb="14" eb="15">
      <t>ショウ</t>
    </rPh>
    <rPh sb="20" eb="23">
      <t>リヨウシャ</t>
    </rPh>
    <rPh sb="24" eb="26">
      <t>アンゼン</t>
    </rPh>
    <rPh sb="27" eb="28">
      <t>サイ</t>
    </rPh>
    <rPh sb="28" eb="30">
      <t>ユウセン</t>
    </rPh>
    <rPh sb="41" eb="43">
      <t>キケン</t>
    </rPh>
    <rPh sb="43" eb="45">
      <t>ヨチ</t>
    </rPh>
    <rPh sb="46" eb="48">
      <t>テッテイ</t>
    </rPh>
    <rPh sb="49" eb="50">
      <t>ハカ</t>
    </rPh>
    <phoneticPr fontId="1"/>
  </si>
  <si>
    <t>体験利用を実施し、サービス内容について理解を得たうえで利用契約を締結するなど、適正に実施している。また、利用者へきめ細やかな対応が行われている。</t>
    <rPh sb="5" eb="7">
      <t>ジッシ</t>
    </rPh>
    <rPh sb="13" eb="15">
      <t>ナイヨウ</t>
    </rPh>
    <rPh sb="19" eb="21">
      <t>リカイ</t>
    </rPh>
    <rPh sb="22" eb="23">
      <t>エ</t>
    </rPh>
    <rPh sb="32" eb="34">
      <t>テイケツ</t>
    </rPh>
    <rPh sb="39" eb="41">
      <t>テキセイ</t>
    </rPh>
    <rPh sb="42" eb="44">
      <t>ジッシ</t>
    </rPh>
    <rPh sb="52" eb="55">
      <t>リヨウシャ</t>
    </rPh>
    <rPh sb="58" eb="59">
      <t>コマ</t>
    </rPh>
    <rPh sb="62" eb="64">
      <t>タイオウ</t>
    </rPh>
    <rPh sb="65" eb="66">
      <t>オコナ</t>
    </rPh>
    <phoneticPr fontId="1"/>
  </si>
  <si>
    <t>職員の資質向上に対して積極的に取り組んでいる。養護学校や障がい者団体との交流といった地域との共生を推進する取り組みの他にも、柔軟なサービス利用につながる具体的な業務改善を行っている。また入浴回数の増加や、作品展への出展等、目標をもって積極的かつ具体的な取り組みが行われており、質の高い支援が提供されている。</t>
    <rPh sb="0" eb="2">
      <t>ショクイン</t>
    </rPh>
    <rPh sb="3" eb="5">
      <t>シシツ</t>
    </rPh>
    <rPh sb="5" eb="7">
      <t>コウジョウ</t>
    </rPh>
    <rPh sb="8" eb="9">
      <t>タイ</t>
    </rPh>
    <rPh sb="11" eb="14">
      <t>セッキョクテキ</t>
    </rPh>
    <rPh sb="15" eb="16">
      <t>ト</t>
    </rPh>
    <rPh sb="17" eb="18">
      <t>ク</t>
    </rPh>
    <rPh sb="23" eb="25">
      <t>ヨウゴ</t>
    </rPh>
    <rPh sb="25" eb="27">
      <t>ガッコウ</t>
    </rPh>
    <rPh sb="28" eb="29">
      <t>ショウ</t>
    </rPh>
    <rPh sb="31" eb="32">
      <t>シャ</t>
    </rPh>
    <rPh sb="32" eb="34">
      <t>ダンタイ</t>
    </rPh>
    <rPh sb="36" eb="38">
      <t>コウリュウ</t>
    </rPh>
    <rPh sb="42" eb="44">
      <t>チイキ</t>
    </rPh>
    <rPh sb="46" eb="48">
      <t>キョウセイ</t>
    </rPh>
    <rPh sb="49" eb="51">
      <t>スイシン</t>
    </rPh>
    <rPh sb="53" eb="54">
      <t>ト</t>
    </rPh>
    <rPh sb="55" eb="56">
      <t>ク</t>
    </rPh>
    <rPh sb="58" eb="59">
      <t>ホカ</t>
    </rPh>
    <rPh sb="62" eb="64">
      <t>ジュウナン</t>
    </rPh>
    <rPh sb="69" eb="71">
      <t>リヨウ</t>
    </rPh>
    <rPh sb="76" eb="79">
      <t>グタイテキ</t>
    </rPh>
    <rPh sb="80" eb="82">
      <t>ギョウム</t>
    </rPh>
    <rPh sb="82" eb="84">
      <t>カイゼン</t>
    </rPh>
    <rPh sb="85" eb="86">
      <t>オコナ</t>
    </rPh>
    <rPh sb="93" eb="95">
      <t>ニュウヨク</t>
    </rPh>
    <rPh sb="95" eb="97">
      <t>カイスウ</t>
    </rPh>
    <rPh sb="98" eb="100">
      <t>ゾウカ</t>
    </rPh>
    <rPh sb="102" eb="105">
      <t>サクヒンテン</t>
    </rPh>
    <rPh sb="107" eb="109">
      <t>シュッテン</t>
    </rPh>
    <rPh sb="109" eb="110">
      <t>ナド</t>
    </rPh>
    <rPh sb="111" eb="113">
      <t>モクヒョウ</t>
    </rPh>
    <rPh sb="126" eb="127">
      <t>ト</t>
    </rPh>
    <rPh sb="128" eb="129">
      <t>ク</t>
    </rPh>
    <rPh sb="131" eb="132">
      <t>オコナ</t>
    </rPh>
    <rPh sb="138" eb="139">
      <t>シツ</t>
    </rPh>
    <rPh sb="140" eb="141">
      <t>タカ</t>
    </rPh>
    <rPh sb="142" eb="144">
      <t>シエン</t>
    </rPh>
    <rPh sb="145" eb="147">
      <t>テイキョウ</t>
    </rPh>
    <phoneticPr fontId="1"/>
  </si>
  <si>
    <t>職員の資質向上を目的として、計画的かつ具体的な取り組みが行われている。</t>
    <rPh sb="23" eb="24">
      <t>ト</t>
    </rPh>
    <rPh sb="25" eb="26">
      <t>ク</t>
    </rPh>
    <rPh sb="28" eb="29">
      <t>オコナ</t>
    </rPh>
    <phoneticPr fontId="1"/>
  </si>
  <si>
    <t>引き続き、質の高いサービス提供と適切な施設運営に資する研修を実施していく必要がある。</t>
    <rPh sb="0" eb="1">
      <t>ヒ</t>
    </rPh>
    <rPh sb="2" eb="3">
      <t>ツヅ</t>
    </rPh>
    <rPh sb="5" eb="6">
      <t>シツ</t>
    </rPh>
    <rPh sb="7" eb="8">
      <t>タカ</t>
    </rPh>
    <rPh sb="13" eb="15">
      <t>テイキョウ</t>
    </rPh>
    <rPh sb="16" eb="18">
      <t>テキセツ</t>
    </rPh>
    <rPh sb="19" eb="21">
      <t>シセツ</t>
    </rPh>
    <rPh sb="21" eb="23">
      <t>ウンエイ</t>
    </rPh>
    <rPh sb="24" eb="25">
      <t>シ</t>
    </rPh>
    <rPh sb="27" eb="29">
      <t>ケンシュウ</t>
    </rPh>
    <rPh sb="30" eb="32">
      <t>ジッシ</t>
    </rPh>
    <rPh sb="36" eb="38">
      <t>ヒツヨウ</t>
    </rPh>
    <phoneticPr fontId="1"/>
  </si>
  <si>
    <t>今後も適切な研修計画の策定と実施を期待する。</t>
    <rPh sb="0" eb="2">
      <t>コンゴ</t>
    </rPh>
    <rPh sb="3" eb="5">
      <t>テキセツ</t>
    </rPh>
    <rPh sb="6" eb="8">
      <t>ケンシュウ</t>
    </rPh>
    <rPh sb="8" eb="10">
      <t>ケイカク</t>
    </rPh>
    <rPh sb="11" eb="13">
      <t>サクテイ</t>
    </rPh>
    <rPh sb="14" eb="16">
      <t>ジッシ</t>
    </rPh>
    <rPh sb="17" eb="19">
      <t>キタイ</t>
    </rPh>
    <phoneticPr fontId="1"/>
  </si>
  <si>
    <t>結果的に、利用者数が減少し、障害福祉サービス等事業費収入が減少してしまった。</t>
    <rPh sb="0" eb="2">
      <t>ケッカ</t>
    </rPh>
    <rPh sb="2" eb="3">
      <t>テキ</t>
    </rPh>
    <rPh sb="5" eb="8">
      <t>リヨウシャ</t>
    </rPh>
    <rPh sb="8" eb="9">
      <t>スウ</t>
    </rPh>
    <rPh sb="10" eb="12">
      <t>ゲンショウ</t>
    </rPh>
    <phoneticPr fontId="1"/>
  </si>
  <si>
    <t>人件費、事業費、事務費ともに、前年度を下回っているものの、障害福祉サービス等事業費収入の減少幅を補えず、結果的に収支は悪化している。</t>
    <rPh sb="44" eb="47">
      <t>ゲンショウハバ</t>
    </rPh>
    <rPh sb="48" eb="49">
      <t>オギナ</t>
    </rPh>
    <rPh sb="52" eb="55">
      <t>ケッカテキ</t>
    </rPh>
    <rPh sb="56" eb="58">
      <t>シュウシ</t>
    </rPh>
    <rPh sb="59" eb="61">
      <t>アッカ</t>
    </rPh>
    <phoneticPr fontId="1"/>
  </si>
  <si>
    <t>収支バランス改善のためには、新規利用者の確保と障害福祉サービス等事業収入の増加が必要である。</t>
    <rPh sb="0" eb="2">
      <t>シュウシ</t>
    </rPh>
    <rPh sb="6" eb="8">
      <t>カイゼン</t>
    </rPh>
    <rPh sb="34" eb="36">
      <t>シュウニュウ</t>
    </rPh>
    <rPh sb="37" eb="39">
      <t>ゾウカ</t>
    </rPh>
    <rPh sb="40" eb="42">
      <t>ヒツヨウ</t>
    </rPh>
    <phoneticPr fontId="1"/>
  </si>
  <si>
    <t>新規利用者の確保に向けて、引き続き取り組みを続けられたい。日常の管理運営の中で建物や設備の状況を把握できよう努められたい。真に必要な修繕が生じた場合は、早急に市へ報告、協議すること。</t>
    <rPh sb="6" eb="8">
      <t>カクホ</t>
    </rPh>
    <rPh sb="9" eb="10">
      <t>ム</t>
    </rPh>
    <rPh sb="13" eb="14">
      <t>ヒ</t>
    </rPh>
    <rPh sb="15" eb="16">
      <t>ツヅ</t>
    </rPh>
    <rPh sb="17" eb="18">
      <t>ト</t>
    </rPh>
    <rPh sb="19" eb="20">
      <t>ク</t>
    </rPh>
    <rPh sb="22" eb="23">
      <t>ツヅ</t>
    </rPh>
    <rPh sb="29" eb="31">
      <t>ニチジョウ</t>
    </rPh>
    <rPh sb="32" eb="34">
      <t>カンリ</t>
    </rPh>
    <rPh sb="34" eb="36">
      <t>ウンエイ</t>
    </rPh>
    <rPh sb="37" eb="38">
      <t>ナカ</t>
    </rPh>
    <rPh sb="39" eb="41">
      <t>タテモノ</t>
    </rPh>
    <rPh sb="42" eb="44">
      <t>セツビ</t>
    </rPh>
    <rPh sb="45" eb="47">
      <t>ジョウキョウ</t>
    </rPh>
    <rPh sb="48" eb="50">
      <t>ハアク</t>
    </rPh>
    <rPh sb="54" eb="55">
      <t>ツト</t>
    </rPh>
    <rPh sb="61" eb="62">
      <t>シン</t>
    </rPh>
    <rPh sb="63" eb="65">
      <t>ヒツヨウ</t>
    </rPh>
    <rPh sb="66" eb="68">
      <t>シュウゼン</t>
    </rPh>
    <rPh sb="69" eb="70">
      <t>ショウ</t>
    </rPh>
    <rPh sb="72" eb="74">
      <t>バアイ</t>
    </rPh>
    <rPh sb="76" eb="78">
      <t>ソウキュウ</t>
    </rPh>
    <rPh sb="79" eb="80">
      <t>シ</t>
    </rPh>
    <rPh sb="81" eb="83">
      <t>ホウコク</t>
    </rPh>
    <rPh sb="84" eb="86">
      <t>キョウギ</t>
    </rPh>
    <phoneticPr fontId="1"/>
  </si>
  <si>
    <t>今後も利用者のニーズを把握し、サービス向上に努めること。</t>
    <rPh sb="0" eb="2">
      <t>コンゴ</t>
    </rPh>
    <rPh sb="3" eb="6">
      <t>リヨウシャ</t>
    </rPh>
    <rPh sb="11" eb="13">
      <t>ハアク</t>
    </rPh>
    <rPh sb="19" eb="21">
      <t>コウジョウ</t>
    </rPh>
    <rPh sb="22" eb="23">
      <t>ツト</t>
    </rPh>
    <phoneticPr fontId="1"/>
  </si>
  <si>
    <t>近年大規模な災害が全国的に多発していることから、災害に備えた訓練実施はもちろんのこと、防災マニュアルや訓練計画等は適時見直すとともに、危機管理、安全対策に適切に取り組むこと。</t>
    <phoneticPr fontId="1"/>
  </si>
  <si>
    <t>いかなる理由があろうとも、法令順守、個人情報の保護、安全対策などに適切に取り組むこと。</t>
    <rPh sb="4" eb="6">
      <t>リユウ</t>
    </rPh>
    <rPh sb="13" eb="15">
      <t>ホウレイ</t>
    </rPh>
    <rPh sb="15" eb="17">
      <t>ジュンシュ</t>
    </rPh>
    <rPh sb="18" eb="20">
      <t>コジン</t>
    </rPh>
    <rPh sb="20" eb="22">
      <t>ジョウホウ</t>
    </rPh>
    <rPh sb="23" eb="25">
      <t>ホゴ</t>
    </rPh>
    <rPh sb="26" eb="28">
      <t>アンゼン</t>
    </rPh>
    <rPh sb="28" eb="30">
      <t>タイサク</t>
    </rPh>
    <rPh sb="33" eb="35">
      <t>テキセツ</t>
    </rPh>
    <rPh sb="36" eb="37">
      <t>ト</t>
    </rPh>
    <rPh sb="38" eb="39">
      <t>ク</t>
    </rPh>
    <phoneticPr fontId="1"/>
  </si>
  <si>
    <t>利用者のことを第一に考え、柔軟な対応で出席率向上に取り組んでいる。また、体験利用においても工夫がみられる。</t>
    <rPh sb="0" eb="3">
      <t>リヨウシャ</t>
    </rPh>
    <rPh sb="7" eb="9">
      <t>ダイイチ</t>
    </rPh>
    <rPh sb="10" eb="11">
      <t>カンガ</t>
    </rPh>
    <rPh sb="13" eb="15">
      <t>ジュウナン</t>
    </rPh>
    <rPh sb="16" eb="18">
      <t>タイオウ</t>
    </rPh>
    <rPh sb="19" eb="21">
      <t>シュッセキ</t>
    </rPh>
    <rPh sb="21" eb="22">
      <t>リツ</t>
    </rPh>
    <rPh sb="22" eb="24">
      <t>コウジョウ</t>
    </rPh>
    <rPh sb="25" eb="26">
      <t>ト</t>
    </rPh>
    <rPh sb="27" eb="28">
      <t>ク</t>
    </rPh>
    <rPh sb="36" eb="38">
      <t>タイケン</t>
    </rPh>
    <rPh sb="38" eb="40">
      <t>リヨウ</t>
    </rPh>
    <rPh sb="45" eb="47">
      <t>クフウ</t>
    </rPh>
    <phoneticPr fontId="1"/>
  </si>
  <si>
    <t>引き続き、利用者数の減少という課題に対し、養護学校等の協力を得ながら、3段階の体験利用等の実施により、新規利用者の確保に努められたい。</t>
    <rPh sb="0" eb="1">
      <t>ヒ</t>
    </rPh>
    <rPh sb="2" eb="3">
      <t>ツヅ</t>
    </rPh>
    <rPh sb="5" eb="7">
      <t>リヨウ</t>
    </rPh>
    <rPh sb="7" eb="8">
      <t>シャ</t>
    </rPh>
    <rPh sb="8" eb="9">
      <t>スウ</t>
    </rPh>
    <rPh sb="10" eb="12">
      <t>ゲンショウ</t>
    </rPh>
    <rPh sb="15" eb="17">
      <t>カダイ</t>
    </rPh>
    <rPh sb="18" eb="19">
      <t>タイ</t>
    </rPh>
    <rPh sb="21" eb="23">
      <t>ヨウゴ</t>
    </rPh>
    <rPh sb="23" eb="25">
      <t>ガッコウ</t>
    </rPh>
    <rPh sb="25" eb="26">
      <t>トウ</t>
    </rPh>
    <rPh sb="27" eb="29">
      <t>キョウリョク</t>
    </rPh>
    <rPh sb="30" eb="31">
      <t>エ</t>
    </rPh>
    <rPh sb="36" eb="38">
      <t>ダンカイ</t>
    </rPh>
    <rPh sb="39" eb="41">
      <t>タイケン</t>
    </rPh>
    <rPh sb="41" eb="43">
      <t>リヨウ</t>
    </rPh>
    <rPh sb="43" eb="44">
      <t>トウ</t>
    </rPh>
    <rPh sb="45" eb="47">
      <t>ジッシ</t>
    </rPh>
    <rPh sb="60" eb="61">
      <t>ツト</t>
    </rPh>
    <phoneticPr fontId="1"/>
  </si>
  <si>
    <t>様々な問題が山積する中で、優先順位をつけて、改善に向けた取り組みを行うこと。</t>
    <rPh sb="0" eb="2">
      <t>サマザマ</t>
    </rPh>
    <rPh sb="3" eb="5">
      <t>モンダイ</t>
    </rPh>
    <rPh sb="6" eb="8">
      <t>サンセキ</t>
    </rPh>
    <rPh sb="10" eb="11">
      <t>ナカ</t>
    </rPh>
    <rPh sb="13" eb="15">
      <t>ユウセン</t>
    </rPh>
    <rPh sb="15" eb="17">
      <t>ジュンイ</t>
    </rPh>
    <rPh sb="22" eb="24">
      <t>カイゼン</t>
    </rPh>
    <rPh sb="25" eb="26">
      <t>ム</t>
    </rPh>
    <rPh sb="28" eb="29">
      <t>ト</t>
    </rPh>
    <rPh sb="30" eb="31">
      <t>ク</t>
    </rPh>
    <rPh sb="33" eb="34">
      <t>オコナ</t>
    </rPh>
    <phoneticPr fontId="1"/>
  </si>
  <si>
    <t>今後も、利用者のニーズを把握することに努め、常に問題改善の視点を持ち、サービス向上を推し進めること。</t>
    <rPh sb="0" eb="2">
      <t>コンゴ</t>
    </rPh>
    <rPh sb="19" eb="20">
      <t>ツト</t>
    </rPh>
    <rPh sb="22" eb="23">
      <t>ツネ</t>
    </rPh>
    <rPh sb="24" eb="26">
      <t>モンダイ</t>
    </rPh>
    <rPh sb="26" eb="28">
      <t>カイゼン</t>
    </rPh>
    <rPh sb="29" eb="31">
      <t>シテン</t>
    </rPh>
    <rPh sb="32" eb="33">
      <t>モ</t>
    </rPh>
    <rPh sb="42" eb="43">
      <t>オ</t>
    </rPh>
    <rPh sb="44" eb="45">
      <t>スス</t>
    </rPh>
    <phoneticPr fontId="1"/>
  </si>
  <si>
    <t>D</t>
  </si>
  <si>
    <t>●小項目をＡＢＣＤ評価し、各評価を点数化</t>
  </si>
  <si>
    <t>●中項目は小項目の点数の平均をもとにＡＢＣＤ評価</t>
  </si>
  <si>
    <t>●大項目は小項目の点数の平均をもとにＡＢＣＤ評価</t>
  </si>
  <si>
    <t>●総合評価は全ての小項目の点数の平均をもとにＡＢＣＤ評価</t>
  </si>
  <si>
    <t>※評価なしの場合は上記平均に含めない</t>
  </si>
  <si>
    <t>令和元年度　指 定 管 理 者 評 価 シ ー ト</t>
    <rPh sb="0" eb="2">
      <t>レイワ</t>
    </rPh>
    <rPh sb="2" eb="3">
      <t>モト</t>
    </rPh>
    <rPh sb="3" eb="5">
      <t>ネンド</t>
    </rPh>
    <rPh sb="6" eb="7">
      <t>ユビ</t>
    </rPh>
    <rPh sb="8" eb="9">
      <t>サダム</t>
    </rPh>
    <rPh sb="10" eb="11">
      <t>カン</t>
    </rPh>
    <rPh sb="12" eb="13">
      <t>リ</t>
    </rPh>
    <rPh sb="14" eb="15">
      <t>モノ</t>
    </rPh>
    <rPh sb="16" eb="17">
      <t>ヒョウ</t>
    </rPh>
    <rPh sb="18" eb="19">
      <t>アタイ</t>
    </rPh>
    <phoneticPr fontId="1"/>
  </si>
  <si>
    <t>令和元年度　指定管理者評価シート＜１＞　指定概要　　（指定管理者によりご記入をお願いします。）</t>
    <rPh sb="0" eb="2">
      <t>レイワ</t>
    </rPh>
    <rPh sb="2" eb="3">
      <t>モト</t>
    </rPh>
    <rPh sb="3" eb="5">
      <t>ネンド</t>
    </rPh>
    <rPh sb="6" eb="8">
      <t>シテイ</t>
    </rPh>
    <rPh sb="8" eb="11">
      <t>カンリシャ</t>
    </rPh>
    <rPh sb="11" eb="13">
      <t>ヒョウカ</t>
    </rPh>
    <rPh sb="20" eb="22">
      <t>シテイ</t>
    </rPh>
    <rPh sb="22" eb="24">
      <t>ガイヨウ</t>
    </rPh>
    <rPh sb="27" eb="29">
      <t>シテイ</t>
    </rPh>
    <rPh sb="29" eb="32">
      <t>カンリシャ</t>
    </rPh>
    <rPh sb="36" eb="38">
      <t>キニュウ</t>
    </rPh>
    <rPh sb="40" eb="41">
      <t>ネガ</t>
    </rPh>
    <phoneticPr fontId="1"/>
  </si>
  <si>
    <t>令和元年度　指定管理者評価シート＜２＞　評価結果</t>
    <rPh sb="0" eb="2">
      <t>レイワ</t>
    </rPh>
    <rPh sb="2" eb="3">
      <t>モト</t>
    </rPh>
    <rPh sb="3" eb="5">
      <t>ネンド</t>
    </rPh>
    <rPh sb="6" eb="8">
      <t>シテイ</t>
    </rPh>
    <rPh sb="8" eb="11">
      <t>カンリシャ</t>
    </rPh>
    <rPh sb="11" eb="13">
      <t>ヒョウカ</t>
    </rPh>
    <rPh sb="20" eb="22">
      <t>ヒョウカ</t>
    </rPh>
    <rPh sb="22" eb="24">
      <t>ケッカ</t>
    </rPh>
    <phoneticPr fontId="1"/>
  </si>
  <si>
    <t>　・令和元年度に改善したことにによる効果</t>
    <rPh sb="2" eb="4">
      <t>レイワ</t>
    </rPh>
    <rPh sb="4" eb="5">
      <t>モト</t>
    </rPh>
    <rPh sb="5" eb="7">
      <t>ネンド</t>
    </rPh>
    <rPh sb="8" eb="10">
      <t>カイゼン</t>
    </rPh>
    <rPh sb="18" eb="20">
      <t>コウカ</t>
    </rPh>
    <phoneticPr fontId="1"/>
  </si>
  <si>
    <t>　・令和元年度に改善した内容</t>
    <rPh sb="2" eb="4">
      <t>レイワ</t>
    </rPh>
    <rPh sb="4" eb="5">
      <t>モト</t>
    </rPh>
    <rPh sb="5" eb="7">
      <t>ネンド</t>
    </rPh>
    <phoneticPr fontId="1"/>
  </si>
  <si>
    <r>
      <t>平成31年度に苦情はありませんでした</t>
    </r>
    <r>
      <rPr>
        <sz val="9"/>
        <color rgb="FFFFC000"/>
        <rFont val="ＭＳ Ｐゴシック"/>
        <family val="3"/>
        <charset val="128"/>
        <scheme val="minor"/>
      </rPr>
      <t>。</t>
    </r>
    <r>
      <rPr>
        <sz val="9"/>
        <color theme="1"/>
        <rFont val="ＭＳ Ｐゴシック"/>
        <family val="3"/>
        <charset val="128"/>
        <scheme val="minor"/>
      </rPr>
      <t>日々の連絡帳を活用し、利用者やご家族の疑問・質問に対しその都度返答を記入しています。また、内容によっては、訪問やお電話で説明しております。</t>
    </r>
    <rPh sb="0" eb="2">
      <t>ヘイセイ</t>
    </rPh>
    <rPh sb="4" eb="6">
      <t>ネンド</t>
    </rPh>
    <rPh sb="7" eb="9">
      <t>クジョウ</t>
    </rPh>
    <rPh sb="19" eb="21">
      <t>ヒビ</t>
    </rPh>
    <rPh sb="22" eb="25">
      <t>レンラクチョウ</t>
    </rPh>
    <rPh sb="26" eb="28">
      <t>カツヨウ</t>
    </rPh>
    <rPh sb="30" eb="33">
      <t>リヨウシャ</t>
    </rPh>
    <rPh sb="35" eb="37">
      <t>カゾク</t>
    </rPh>
    <rPh sb="38" eb="40">
      <t>ギモン</t>
    </rPh>
    <rPh sb="41" eb="43">
      <t>シツモン</t>
    </rPh>
    <rPh sb="44" eb="45">
      <t>タイ</t>
    </rPh>
    <rPh sb="48" eb="50">
      <t>ツド</t>
    </rPh>
    <rPh sb="50" eb="52">
      <t>ヘントウ</t>
    </rPh>
    <rPh sb="53" eb="55">
      <t>キニュウ</t>
    </rPh>
    <rPh sb="64" eb="66">
      <t>ナイヨウ</t>
    </rPh>
    <rPh sb="72" eb="74">
      <t>ホウモン</t>
    </rPh>
    <rPh sb="76" eb="78">
      <t>デンワ</t>
    </rPh>
    <rPh sb="79" eb="81">
      <t>セツメイ</t>
    </rPh>
    <phoneticPr fontId="1"/>
  </si>
  <si>
    <t>(2-3) 収支のバランスなど　</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</si>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</sst>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color rgb="FFFFC000"/>
      <name val="ＭＳ Ｐゴシック"/>
      <family val="3"/>
      <charset val="128"/>
      <scheme val="minor"/>
    </font>
    <font>
      <b/>
      <sz val="11"/>
      <color theme="1"/>
      <name val="ＭＳ Ｐゴシック"/>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643">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6" fillId="0" borderId="0" xfId="0" applyFont="1">
      <alignment vertical="center"/>
    </xf>
    <xf numFmtId="0" fontId="8" fillId="0" borderId="0" xfId="0" applyFont="1" applyBorder="1">
      <alignment vertical="center"/>
    </xf>
    <xf numFmtId="0" fontId="8" fillId="0" borderId="0" xfId="0" applyFont="1">
      <alignment vertical="center"/>
    </xf>
    <xf numFmtId="0" fontId="9" fillId="0" borderId="0" xfId="0" applyFont="1" applyBorder="1">
      <alignment vertical="center"/>
    </xf>
    <xf numFmtId="0" fontId="10" fillId="0" borderId="10" xfId="0" applyFont="1" applyBorder="1">
      <alignment vertical="center"/>
    </xf>
    <xf numFmtId="0" fontId="10" fillId="0" borderId="15" xfId="0" applyFont="1" applyBorder="1">
      <alignment vertical="center"/>
    </xf>
    <xf numFmtId="0" fontId="10"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1" fillId="0" borderId="0" xfId="0" applyFont="1">
      <alignment vertical="center"/>
    </xf>
    <xf numFmtId="0" fontId="9"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0" fillId="0" borderId="13" xfId="0" applyFont="1" applyBorder="1" applyAlignment="1">
      <alignment horizontal="center" vertical="center"/>
    </xf>
    <xf numFmtId="0" fontId="10" fillId="0" borderId="13" xfId="0" applyFont="1" applyBorder="1">
      <alignment vertical="center"/>
    </xf>
    <xf numFmtId="0" fontId="10" fillId="0" borderId="7" xfId="0" applyFont="1" applyBorder="1">
      <alignment vertical="center"/>
    </xf>
    <xf numFmtId="0" fontId="10"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10"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0" fillId="9" borderId="43" xfId="0" applyFont="1" applyFill="1" applyBorder="1" applyAlignment="1">
      <alignment horizontal="right" vertical="center"/>
    </xf>
    <xf numFmtId="0" fontId="10"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0"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0" fillId="0" borderId="43" xfId="0" applyFont="1" applyBorder="1" applyAlignment="1">
      <alignment horizontal="right" vertical="center"/>
    </xf>
    <xf numFmtId="0" fontId="2" fillId="0" borderId="49" xfId="0" applyFont="1" applyBorder="1" applyAlignment="1">
      <alignment horizontal="center" vertical="center"/>
    </xf>
    <xf numFmtId="0" fontId="10"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0"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0"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3" fillId="3" borderId="13" xfId="0" quotePrefix="1"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0" fillId="0" borderId="52" xfId="0" applyFont="1" applyFill="1" applyBorder="1">
      <alignment vertical="center"/>
    </xf>
    <xf numFmtId="0" fontId="10" fillId="0" borderId="54" xfId="0" applyFont="1" applyFill="1" applyBorder="1" applyAlignment="1">
      <alignment horizontal="center" vertical="center"/>
    </xf>
    <xf numFmtId="0" fontId="10" fillId="0" borderId="54" xfId="0" applyFont="1" applyFill="1" applyBorder="1">
      <alignment vertical="center"/>
    </xf>
    <xf numFmtId="0" fontId="10" fillId="0" borderId="55" xfId="0" applyFont="1" applyFill="1" applyBorder="1">
      <alignment vertical="center"/>
    </xf>
    <xf numFmtId="0" fontId="7" fillId="0" borderId="0" xfId="0" applyFont="1" applyBorder="1" applyAlignment="1"/>
    <xf numFmtId="0" fontId="0" fillId="0" borderId="1" xfId="0" applyFont="1" applyBorder="1" applyAlignment="1">
      <alignment horizontal="center" vertical="center"/>
    </xf>
    <xf numFmtId="0" fontId="10"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10"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3" fillId="9" borderId="11" xfId="0" applyFont="1" applyFill="1" applyBorder="1" applyAlignment="1">
      <alignment horizontal="center" vertical="center"/>
    </xf>
    <xf numFmtId="0" fontId="11" fillId="0" borderId="0" xfId="0" applyFont="1" applyFill="1">
      <alignment vertical="center"/>
    </xf>
    <xf numFmtId="0" fontId="3" fillId="0" borderId="16" xfId="0" applyFont="1" applyFill="1" applyBorder="1" applyAlignment="1">
      <alignment horizontal="center" vertical="center" wrapText="1"/>
    </xf>
    <xf numFmtId="0" fontId="10" fillId="0" borderId="0" xfId="0" applyFont="1" applyFill="1" applyBorder="1">
      <alignment vertical="center"/>
    </xf>
    <xf numFmtId="0" fontId="10" fillId="0" borderId="12" xfId="0" applyFont="1" applyFill="1" applyBorder="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0" xfId="0" applyFont="1" applyFill="1">
      <alignment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41" xfId="0" applyFont="1" applyBorder="1">
      <alignment vertical="center"/>
    </xf>
    <xf numFmtId="0" fontId="10"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0" fillId="9" borderId="45" xfId="0" applyFont="1" applyFill="1" applyBorder="1">
      <alignment vertical="center"/>
    </xf>
    <xf numFmtId="0" fontId="10" fillId="9" borderId="45" xfId="0" applyFont="1" applyFill="1" applyBorder="1" applyAlignment="1">
      <alignment horizontal="right" vertical="center"/>
    </xf>
    <xf numFmtId="0" fontId="0" fillId="0" borderId="45" xfId="0" applyFont="1" applyBorder="1">
      <alignment vertical="center"/>
    </xf>
    <xf numFmtId="0" fontId="10"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0"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1" xfId="0" applyFont="1" applyFill="1" applyBorder="1" applyAlignment="1">
      <alignment horizontal="center" vertical="center"/>
    </xf>
    <xf numFmtId="0" fontId="10" fillId="9" borderId="47" xfId="0" applyFont="1" applyFill="1" applyBorder="1" applyAlignment="1">
      <alignment horizontal="right" vertical="center"/>
    </xf>
    <xf numFmtId="0" fontId="3" fillId="0" borderId="47" xfId="0" applyFont="1" applyBorder="1">
      <alignment vertical="center"/>
    </xf>
    <xf numFmtId="0" fontId="10"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9" borderId="84"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7" fillId="0" borderId="0" xfId="0" applyFont="1" applyBorder="1" applyAlignment="1">
      <alignment horizontal="center"/>
    </xf>
    <xf numFmtId="0" fontId="3" fillId="9" borderId="66" xfId="0" applyFont="1" applyFill="1" applyBorder="1" applyAlignment="1">
      <alignment horizontal="center" vertical="center"/>
    </xf>
    <xf numFmtId="0" fontId="8" fillId="0" borderId="0" xfId="0" applyFont="1" applyAlignment="1">
      <alignment horizontal="center" vertical="center"/>
    </xf>
    <xf numFmtId="0" fontId="3" fillId="3" borderId="69" xfId="0" applyFont="1" applyFill="1" applyBorder="1" applyAlignment="1">
      <alignment horizontal="center" vertical="center"/>
    </xf>
    <xf numFmtId="0" fontId="3" fillId="0" borderId="62" xfId="0" applyFont="1" applyBorder="1" applyAlignment="1">
      <alignment horizontal="center" vertical="center" shrinkToFit="1"/>
    </xf>
    <xf numFmtId="0" fontId="3" fillId="9" borderId="84"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84" xfId="0" applyFont="1" applyFill="1" applyBorder="1" applyAlignment="1">
      <alignment horizontal="center" vertical="center" wrapText="1"/>
    </xf>
    <xf numFmtId="0" fontId="3" fillId="9" borderId="102"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3" fillId="9" borderId="84" xfId="0" applyFont="1" applyFill="1" applyBorder="1" applyAlignment="1">
      <alignment horizontal="center" vertical="center" wrapText="1"/>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6" fillId="0" borderId="16" xfId="0" applyFont="1" applyBorder="1">
      <alignment vertical="center"/>
    </xf>
    <xf numFmtId="0" fontId="6" fillId="0" borderId="16" xfId="0" applyFont="1" applyFill="1" applyBorder="1">
      <alignment vertical="center"/>
    </xf>
    <xf numFmtId="0" fontId="0" fillId="0" borderId="16" xfId="0" applyFont="1" applyBorder="1">
      <alignment vertical="center"/>
    </xf>
    <xf numFmtId="0" fontId="3" fillId="0" borderId="16" xfId="0" applyFont="1" applyBorder="1">
      <alignment vertical="center"/>
    </xf>
    <xf numFmtId="0" fontId="8" fillId="0" borderId="16" xfId="0" applyFont="1" applyBorder="1">
      <alignment vertical="center"/>
    </xf>
    <xf numFmtId="0" fontId="10" fillId="0" borderId="16" xfId="0" applyFont="1" applyBorder="1">
      <alignment vertical="center"/>
    </xf>
    <xf numFmtId="0" fontId="3" fillId="0" borderId="16" xfId="0" applyFont="1" applyBorder="1" applyAlignment="1">
      <alignment vertical="center" wrapText="1"/>
    </xf>
    <xf numFmtId="0" fontId="2" fillId="0" borderId="16" xfId="0" applyFont="1" applyBorder="1">
      <alignment vertical="center"/>
    </xf>
    <xf numFmtId="0" fontId="10"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1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7" fillId="0" borderId="8" xfId="0" applyFont="1" applyBorder="1" applyAlignment="1"/>
    <xf numFmtId="0" fontId="1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0" fillId="0" borderId="2"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6" fillId="6" borderId="21"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6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48"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9" fillId="6" borderId="36" xfId="0" applyFont="1" applyFill="1" applyBorder="1" applyAlignment="1">
      <alignment vertical="center" wrapText="1"/>
    </xf>
    <xf numFmtId="0" fontId="9" fillId="6" borderId="37" xfId="0" applyFont="1" applyFill="1" applyBorder="1" applyAlignment="1">
      <alignment vertical="center" wrapText="1"/>
    </xf>
    <xf numFmtId="0" fontId="9" fillId="6" borderId="38"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6" fillId="6" borderId="92" xfId="0" applyFont="1" applyFill="1" applyBorder="1" applyAlignment="1">
      <alignment horizontal="center" vertical="center"/>
    </xf>
    <xf numFmtId="0" fontId="6" fillId="6" borderId="93" xfId="0" applyFont="1" applyFill="1" applyBorder="1" applyAlignment="1">
      <alignment horizontal="center" vertical="center"/>
    </xf>
    <xf numFmtId="0" fontId="6" fillId="6" borderId="94" xfId="0" applyFont="1" applyFill="1" applyBorder="1" applyAlignment="1">
      <alignment horizontal="center" vertical="center"/>
    </xf>
    <xf numFmtId="0" fontId="14" fillId="6" borderId="36"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38" xfId="0" applyFont="1" applyFill="1" applyBorder="1" applyAlignment="1">
      <alignment horizontal="left" vertical="center" wrapText="1"/>
    </xf>
    <xf numFmtId="0" fontId="9" fillId="6" borderId="46" xfId="0" applyFont="1" applyFill="1" applyBorder="1" applyAlignment="1">
      <alignment vertical="center" wrapText="1"/>
    </xf>
    <xf numFmtId="0" fontId="9" fillId="6" borderId="47" xfId="0" applyFont="1" applyFill="1" applyBorder="1" applyAlignment="1">
      <alignment vertical="center" wrapText="1"/>
    </xf>
    <xf numFmtId="0" fontId="9" fillId="6" borderId="48" xfId="0" applyFont="1" applyFill="1" applyBorder="1" applyAlignment="1">
      <alignmen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4" fillId="6" borderId="92" xfId="0" applyFont="1" applyFill="1" applyBorder="1" applyAlignment="1">
      <alignment vertical="center" wrapText="1"/>
    </xf>
    <xf numFmtId="0" fontId="14" fillId="6" borderId="93" xfId="0" applyFont="1" applyFill="1" applyBorder="1" applyAlignment="1">
      <alignment vertical="center" wrapText="1"/>
    </xf>
    <xf numFmtId="0" fontId="14" fillId="6" borderId="94" xfId="0" applyFont="1" applyFill="1" applyBorder="1" applyAlignment="1">
      <alignment vertical="center" wrapText="1"/>
    </xf>
    <xf numFmtId="0" fontId="3" fillId="0" borderId="92"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6" fillId="6" borderId="95" xfId="0" applyFont="1" applyFill="1" applyBorder="1" applyAlignment="1">
      <alignment horizontal="center" vertical="center"/>
    </xf>
    <xf numFmtId="0" fontId="6" fillId="6" borderId="88" xfId="0" applyFont="1" applyFill="1" applyBorder="1" applyAlignment="1">
      <alignment horizontal="center" vertical="center"/>
    </xf>
    <xf numFmtId="0" fontId="6" fillId="6" borderId="80" xfId="0" applyFont="1" applyFill="1" applyBorder="1" applyAlignment="1">
      <alignment horizontal="center" vertical="center"/>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10" fillId="6" borderId="90" xfId="0" applyFont="1" applyFill="1" applyBorder="1" applyAlignment="1">
      <alignment vertical="center" wrapText="1"/>
    </xf>
    <xf numFmtId="0" fontId="10" fillId="6" borderId="48" xfId="0" applyFont="1" applyFill="1" applyBorder="1" applyAlignment="1">
      <alignment vertical="center" wrapText="1"/>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9" xfId="0" applyFont="1" applyBorder="1" applyAlignment="1">
      <alignment horizontal="center" vertical="center"/>
    </xf>
    <xf numFmtId="0" fontId="10" fillId="0" borderId="30"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10" fillId="0" borderId="41" xfId="0" applyFont="1" applyBorder="1" applyAlignment="1">
      <alignment horizontal="left" vertical="center" wrapText="1"/>
    </xf>
    <xf numFmtId="0" fontId="10" fillId="0" borderId="38" xfId="0" applyFont="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0" fillId="0" borderId="17" xfId="0" applyFont="1" applyBorder="1" applyAlignment="1">
      <alignment vertical="center"/>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4" fillId="6" borderId="41" xfId="0" applyFont="1" applyFill="1" applyBorder="1" applyAlignment="1">
      <alignment vertical="center" wrapText="1"/>
    </xf>
    <xf numFmtId="0" fontId="14" fillId="6" borderId="38" xfId="0" applyFont="1" applyFill="1" applyBorder="1" applyAlignment="1">
      <alignment vertical="center" wrapText="1"/>
    </xf>
    <xf numFmtId="0" fontId="9" fillId="6" borderId="90" xfId="0" applyFont="1" applyFill="1" applyBorder="1" applyAlignment="1">
      <alignment vertical="center" wrapText="1"/>
    </xf>
    <xf numFmtId="0" fontId="10" fillId="0" borderId="41" xfId="0" applyFont="1" applyBorder="1" applyAlignment="1">
      <alignment vertical="center" wrapText="1"/>
    </xf>
    <xf numFmtId="0" fontId="10" fillId="0" borderId="38" xfId="0" applyFont="1" applyBorder="1" applyAlignment="1">
      <alignment vertical="center" wrapText="1"/>
    </xf>
    <xf numFmtId="0" fontId="10" fillId="0" borderId="90" xfId="0" applyFont="1" applyBorder="1" applyAlignment="1">
      <alignment horizontal="left" vertical="center" wrapText="1"/>
    </xf>
    <xf numFmtId="0" fontId="10" fillId="0" borderId="48" xfId="0" applyFont="1" applyBorder="1" applyAlignment="1">
      <alignment horizontal="left" vertical="center" wrapText="1"/>
    </xf>
    <xf numFmtId="0" fontId="9" fillId="6" borderId="81" xfId="0" applyFont="1" applyFill="1" applyBorder="1" applyAlignment="1">
      <alignment vertical="center" wrapText="1"/>
    </xf>
    <xf numFmtId="0" fontId="9" fillId="6" borderId="44" xfId="0" applyFont="1" applyFill="1" applyBorder="1" applyAlignment="1">
      <alignment vertical="center" wrapText="1"/>
    </xf>
    <xf numFmtId="0" fontId="9" fillId="6" borderId="21"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10" fillId="0" borderId="20" xfId="0" applyFont="1" applyBorder="1" applyAlignment="1">
      <alignment vertical="center" wrapText="1"/>
    </xf>
    <xf numFmtId="0" fontId="10" fillId="0" borderId="8" xfId="0" applyFont="1" applyBorder="1" applyAlignment="1">
      <alignment vertical="center" wrapText="1"/>
    </xf>
    <xf numFmtId="0" fontId="10" fillId="0" borderId="19" xfId="0" applyFont="1" applyBorder="1" applyAlignment="1">
      <alignment vertical="center" wrapText="1"/>
    </xf>
    <xf numFmtId="0" fontId="9" fillId="6" borderId="96" xfId="0" applyFont="1" applyFill="1" applyBorder="1" applyAlignment="1">
      <alignment horizontal="left" vertical="center" wrapText="1"/>
    </xf>
    <xf numFmtId="0" fontId="9" fillId="6" borderId="97" xfId="0" applyFont="1" applyFill="1" applyBorder="1" applyAlignment="1">
      <alignment horizontal="left" vertical="center" wrapText="1"/>
    </xf>
    <xf numFmtId="0" fontId="9" fillId="6" borderId="98" xfId="0" applyFont="1" applyFill="1" applyBorder="1" applyAlignment="1">
      <alignment horizontal="left" vertical="center" wrapText="1"/>
    </xf>
    <xf numFmtId="0" fontId="10" fillId="0" borderId="96" xfId="0" applyFont="1" applyBorder="1" applyAlignment="1">
      <alignment horizontal="left" vertical="center" wrapText="1"/>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16" fillId="0" borderId="41" xfId="0" applyFont="1" applyBorder="1" applyAlignment="1">
      <alignment vertical="center" wrapText="1"/>
    </xf>
    <xf numFmtId="0" fontId="16" fillId="0" borderId="38" xfId="0" applyFont="1" applyBorder="1" applyAlignment="1">
      <alignment vertical="center" wrapText="1"/>
    </xf>
    <xf numFmtId="0" fontId="15" fillId="6" borderId="81" xfId="0" applyFont="1" applyFill="1" applyBorder="1" applyAlignment="1">
      <alignment vertical="center" wrapText="1"/>
    </xf>
    <xf numFmtId="0" fontId="15" fillId="6" borderId="44" xfId="0" applyFont="1" applyFill="1" applyBorder="1" applyAlignment="1">
      <alignment vertical="center" wrapText="1"/>
    </xf>
    <xf numFmtId="0" fontId="9" fillId="6" borderId="47" xfId="0" applyFont="1" applyFill="1" applyBorder="1" applyAlignment="1">
      <alignment horizontal="left" vertical="center" wrapText="1"/>
    </xf>
    <xf numFmtId="0" fontId="9" fillId="6" borderId="48" xfId="0" applyFont="1" applyFill="1" applyBorder="1" applyAlignment="1">
      <alignment horizontal="left" vertical="center" wrapText="1"/>
    </xf>
    <xf numFmtId="0" fontId="10"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14" fillId="6" borderId="96" xfId="0" applyFont="1" applyFill="1" applyBorder="1" applyAlignment="1">
      <alignment horizontal="left" vertical="center" wrapText="1"/>
    </xf>
    <xf numFmtId="0" fontId="14" fillId="6" borderId="97" xfId="0" applyFont="1" applyFill="1" applyBorder="1" applyAlignment="1">
      <alignment horizontal="left" vertical="center" wrapText="1"/>
    </xf>
    <xf numFmtId="0" fontId="14" fillId="6" borderId="98" xfId="0" applyFont="1" applyFill="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5" fillId="6" borderId="96" xfId="0" applyFont="1" applyFill="1" applyBorder="1" applyAlignment="1">
      <alignment vertical="center" wrapText="1"/>
    </xf>
    <xf numFmtId="0" fontId="15" fillId="6" borderId="97" xfId="0" applyFont="1" applyFill="1" applyBorder="1" applyAlignment="1">
      <alignment vertical="center" wrapText="1"/>
    </xf>
    <xf numFmtId="0" fontId="15" fillId="6" borderId="98" xfId="0" applyFont="1" applyFill="1" applyBorder="1" applyAlignment="1">
      <alignment vertical="center" wrapText="1"/>
    </xf>
    <xf numFmtId="0" fontId="16" fillId="6" borderId="21" xfId="0" applyFont="1" applyFill="1" applyBorder="1" applyAlignment="1">
      <alignment vertical="center" wrapText="1"/>
    </xf>
    <xf numFmtId="0" fontId="16" fillId="6" borderId="15" xfId="0" applyFont="1" applyFill="1" applyBorder="1" applyAlignment="1">
      <alignment vertical="center" wrapText="1"/>
    </xf>
    <xf numFmtId="0" fontId="16" fillId="6" borderId="22" xfId="0" applyFont="1" applyFill="1" applyBorder="1" applyAlignment="1">
      <alignment vertical="center" wrapText="1"/>
    </xf>
    <xf numFmtId="0" fontId="14" fillId="6" borderId="21" xfId="0" applyFont="1" applyFill="1" applyBorder="1" applyAlignment="1">
      <alignment vertical="center" wrapText="1"/>
    </xf>
    <xf numFmtId="0" fontId="14" fillId="6" borderId="15" xfId="0" applyFont="1" applyFill="1" applyBorder="1" applyAlignment="1">
      <alignment vertical="center" wrapText="1"/>
    </xf>
    <xf numFmtId="0" fontId="14" fillId="6" borderId="22"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0" fillId="0" borderId="23" xfId="0" applyFont="1" applyBorder="1" applyAlignment="1">
      <alignment vertical="center" wrapText="1"/>
    </xf>
    <xf numFmtId="0" fontId="10" fillId="0" borderId="3" xfId="0" applyFont="1" applyBorder="1" applyAlignment="1">
      <alignment vertical="center" wrapText="1"/>
    </xf>
    <xf numFmtId="0" fontId="10" fillId="0" borderId="17" xfId="0" applyFont="1" applyBorder="1" applyAlignment="1">
      <alignment vertical="center" wrapText="1"/>
    </xf>
    <xf numFmtId="0" fontId="8" fillId="6" borderId="41"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8" fillId="6" borderId="90" xfId="0" applyFont="1" applyFill="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81" xfId="0" applyFont="1" applyBorder="1" applyAlignment="1">
      <alignment vertical="center"/>
    </xf>
    <xf numFmtId="0" fontId="0" fillId="0" borderId="44" xfId="0" applyFont="1" applyBorder="1" applyAlignment="1">
      <alignment vertical="center"/>
    </xf>
    <xf numFmtId="0" fontId="9" fillId="6" borderId="23" xfId="0" applyFont="1" applyFill="1" applyBorder="1" applyAlignment="1">
      <alignment vertical="center" wrapText="1"/>
    </xf>
    <xf numFmtId="0" fontId="9" fillId="6" borderId="3" xfId="0" applyFont="1" applyFill="1" applyBorder="1" applyAlignment="1">
      <alignment vertical="center" wrapText="1"/>
    </xf>
    <xf numFmtId="0" fontId="9" fillId="6" borderId="17" xfId="0" applyFont="1" applyFill="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9" fillId="0" borderId="81" xfId="0" applyFont="1" applyBorder="1" applyAlignment="1">
      <alignment vertical="center" wrapText="1"/>
    </xf>
    <xf numFmtId="0" fontId="9" fillId="0" borderId="44" xfId="0" applyFont="1" applyBorder="1" applyAlignment="1">
      <alignment vertical="center" wrapText="1"/>
    </xf>
    <xf numFmtId="0" fontId="10" fillId="0" borderId="81" xfId="0" applyFont="1" applyBorder="1" applyAlignment="1">
      <alignment horizontal="left" vertical="center" wrapText="1"/>
    </xf>
    <xf numFmtId="0" fontId="9" fillId="6" borderId="96" xfId="0" applyFont="1" applyFill="1" applyBorder="1" applyAlignment="1">
      <alignment vertical="center" wrapText="1"/>
    </xf>
    <xf numFmtId="0" fontId="9" fillId="6" borderId="97" xfId="0" applyFont="1" applyFill="1" applyBorder="1" applyAlignment="1">
      <alignment vertical="center" wrapText="1"/>
    </xf>
    <xf numFmtId="0" fontId="9" fillId="6" borderId="98" xfId="0" applyFont="1" applyFill="1" applyBorder="1" applyAlignment="1">
      <alignment vertical="center" wrapText="1"/>
    </xf>
    <xf numFmtId="0" fontId="10" fillId="6" borderId="81" xfId="0" applyFont="1" applyFill="1" applyBorder="1" applyAlignment="1">
      <alignment vertical="center" wrapText="1"/>
    </xf>
    <xf numFmtId="0" fontId="10" fillId="6" borderId="44" xfId="0" applyFont="1" applyFill="1" applyBorder="1" applyAlignment="1">
      <alignment vertical="center" wrapText="1"/>
    </xf>
    <xf numFmtId="0" fontId="3" fillId="0" borderId="78"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0" fillId="0" borderId="39" xfId="0" applyFont="1" applyBorder="1" applyAlignment="1">
      <alignment vertical="center" wrapText="1"/>
    </xf>
    <xf numFmtId="0" fontId="10" fillId="0" borderId="64" xfId="0" applyFont="1" applyBorder="1" applyAlignment="1">
      <alignment vertical="center" wrapText="1"/>
    </xf>
    <xf numFmtId="0" fontId="10" fillId="0" borderId="43" xfId="0" applyFont="1" applyBorder="1" applyAlignment="1">
      <alignment vertical="center" wrapText="1"/>
    </xf>
    <xf numFmtId="0" fontId="10" fillId="0" borderId="47" xfId="0" applyFont="1" applyBorder="1" applyAlignment="1">
      <alignment vertical="center" wrapText="1"/>
    </xf>
    <xf numFmtId="0" fontId="3" fillId="0" borderId="11"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6" fillId="0" borderId="8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3" fillId="9" borderId="84" xfId="0" applyFont="1" applyFill="1" applyBorder="1" applyAlignment="1">
      <alignment horizontal="center" vertical="center" wrapText="1"/>
    </xf>
    <xf numFmtId="0" fontId="12" fillId="3" borderId="57" xfId="0" applyFont="1" applyFill="1" applyBorder="1" applyAlignment="1">
      <alignment vertical="center" wrapText="1" shrinkToFit="1"/>
    </xf>
    <xf numFmtId="0" fontId="13" fillId="3" borderId="58" xfId="0" applyFont="1" applyFill="1" applyBorder="1" applyAlignment="1">
      <alignment vertical="center" wrapText="1" shrinkToFit="1"/>
    </xf>
    <xf numFmtId="0" fontId="13" fillId="3" borderId="59" xfId="0" applyFont="1" applyFill="1" applyBorder="1" applyAlignment="1">
      <alignment vertical="center" wrapText="1" shrinkToFit="1"/>
    </xf>
    <xf numFmtId="0" fontId="10" fillId="0" borderId="96" xfId="0" applyFont="1" applyBorder="1" applyAlignment="1">
      <alignment vertical="center" wrapText="1"/>
    </xf>
    <xf numFmtId="0" fontId="10" fillId="0" borderId="97" xfId="0" applyFont="1" applyBorder="1" applyAlignment="1">
      <alignment vertical="center" wrapTex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0" fillId="4" borderId="60" xfId="0" applyFont="1" applyFill="1" applyBorder="1" applyAlignment="1">
      <alignment vertical="center"/>
    </xf>
    <xf numFmtId="0" fontId="10"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0" borderId="55"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3" fillId="0" borderId="76" xfId="0" applyFont="1" applyBorder="1" applyAlignment="1">
      <alignment horizontal="center" vertical="center"/>
    </xf>
    <xf numFmtId="0" fontId="14" fillId="0" borderId="3" xfId="0" applyFont="1" applyFill="1" applyBorder="1" applyAlignment="1">
      <alignment vertical="center" wrapText="1"/>
    </xf>
    <xf numFmtId="0" fontId="14" fillId="0" borderId="17" xfId="0" applyFont="1" applyFill="1" applyBorder="1" applyAlignment="1">
      <alignment vertical="center" wrapText="1"/>
    </xf>
    <xf numFmtId="0" fontId="14" fillId="0" borderId="39" xfId="0" applyFont="1" applyFill="1" applyBorder="1" applyAlignment="1">
      <alignment vertical="center" wrapText="1"/>
    </xf>
    <xf numFmtId="0" fontId="14" fillId="0" borderId="64" xfId="0" applyFont="1" applyFill="1" applyBorder="1" applyAlignment="1">
      <alignment vertical="center" wrapText="1"/>
    </xf>
    <xf numFmtId="0" fontId="14" fillId="0" borderId="50" xfId="0" applyFont="1" applyFill="1" applyBorder="1" applyAlignment="1">
      <alignment vertical="center" wrapText="1"/>
    </xf>
    <xf numFmtId="0" fontId="14" fillId="0" borderId="67" xfId="0" applyFont="1" applyFill="1" applyBorder="1" applyAlignment="1">
      <alignment vertical="center" wrapText="1"/>
    </xf>
    <xf numFmtId="0" fontId="14" fillId="6" borderId="50" xfId="0" applyFont="1" applyFill="1" applyBorder="1" applyAlignment="1">
      <alignment vertical="center" wrapText="1"/>
    </xf>
    <xf numFmtId="0" fontId="14" fillId="6" borderId="67" xfId="0" applyFont="1" applyFill="1" applyBorder="1" applyAlignment="1">
      <alignment vertical="center" wrapText="1"/>
    </xf>
    <xf numFmtId="0" fontId="14" fillId="6" borderId="8" xfId="0" applyFont="1" applyFill="1" applyBorder="1" applyAlignment="1">
      <alignment vertical="center" wrapText="1"/>
    </xf>
    <xf numFmtId="0" fontId="14" fillId="6" borderId="19"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2"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2"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9" fillId="6" borderId="2"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9" fillId="0" borderId="41" xfId="0" applyFont="1" applyBorder="1" applyAlignment="1">
      <alignment vertical="center" wrapText="1"/>
    </xf>
    <xf numFmtId="0" fontId="9" fillId="0" borderId="38" xfId="0" applyFont="1" applyBorder="1" applyAlignment="1">
      <alignment vertical="center" wrapText="1"/>
    </xf>
    <xf numFmtId="0" fontId="3" fillId="3" borderId="57" xfId="0" applyFont="1" applyFill="1" applyBorder="1" applyAlignment="1">
      <alignment vertical="center"/>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4" fillId="6" borderId="90" xfId="0" applyFont="1" applyFill="1" applyBorder="1" applyAlignment="1">
      <alignment vertical="center" wrapText="1"/>
    </xf>
    <xf numFmtId="0" fontId="14" fillId="6" borderId="4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9" fillId="6" borderId="21" xfId="0" applyFont="1" applyFill="1" applyBorder="1" applyAlignment="1">
      <alignment vertical="center" wrapText="1"/>
    </xf>
    <xf numFmtId="0" fontId="9" fillId="6" borderId="15" xfId="0" applyFont="1" applyFill="1" applyBorder="1" applyAlignment="1">
      <alignment vertical="center" wrapText="1"/>
    </xf>
    <xf numFmtId="0" fontId="9" fillId="6" borderId="22" xfId="0" applyFont="1" applyFill="1" applyBorder="1" applyAlignment="1">
      <alignment vertical="center" wrapText="1"/>
    </xf>
    <xf numFmtId="0" fontId="16" fillId="6" borderId="81" xfId="0" applyFont="1" applyFill="1" applyBorder="1" applyAlignment="1">
      <alignment vertical="center" wrapText="1"/>
    </xf>
    <xf numFmtId="0" fontId="16" fillId="6" borderId="44" xfId="0" applyFont="1" applyFill="1" applyBorder="1" applyAlignment="1">
      <alignment vertical="center" wrapText="1"/>
    </xf>
    <xf numFmtId="0" fontId="16" fillId="0" borderId="81" xfId="0" applyFont="1" applyBorder="1" applyAlignment="1">
      <alignment vertical="center" wrapText="1"/>
    </xf>
    <xf numFmtId="0" fontId="16" fillId="0" borderId="44" xfId="0" applyFont="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2" fillId="3" borderId="20" xfId="0" applyFont="1" applyFill="1" applyBorder="1" applyAlignment="1">
      <alignment vertical="center" wrapText="1" shrinkToFit="1"/>
    </xf>
    <xf numFmtId="0" fontId="13" fillId="3" borderId="8" xfId="0" applyFont="1" applyFill="1" applyBorder="1" applyAlignment="1">
      <alignment vertical="center" wrapText="1" shrinkToFit="1"/>
    </xf>
    <xf numFmtId="0" fontId="13" fillId="3" borderId="19" xfId="0" applyFont="1" applyFill="1" applyBorder="1" applyAlignment="1">
      <alignment vertical="center" wrapText="1" shrinkToFi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10" fillId="0" borderId="47" xfId="0" applyFont="1" applyBorder="1" applyAlignment="1">
      <alignment vertical="center"/>
    </xf>
    <xf numFmtId="0" fontId="10" fillId="0" borderId="48" xfId="0" applyFont="1" applyBorder="1" applyAlignment="1">
      <alignment vertical="center"/>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14" fillId="6" borderId="81" xfId="0" applyFont="1" applyFill="1" applyBorder="1" applyAlignment="1">
      <alignment vertical="center" wrapText="1"/>
    </xf>
    <xf numFmtId="0" fontId="14" fillId="6" borderId="44" xfId="0" applyFont="1" applyFill="1" applyBorder="1" applyAlignment="1">
      <alignment vertical="center" wrapText="1"/>
    </xf>
    <xf numFmtId="0" fontId="3" fillId="0" borderId="89" xfId="0" applyFont="1" applyBorder="1" applyAlignment="1">
      <alignment horizontal="center" vertical="center"/>
    </xf>
    <xf numFmtId="0" fontId="3" fillId="0" borderId="30" xfId="0" applyFont="1" applyBorder="1" applyAlignment="1">
      <alignment horizontal="center" vertical="center"/>
    </xf>
    <xf numFmtId="0" fontId="9" fillId="6" borderId="90" xfId="0" applyFont="1" applyFill="1" applyBorder="1" applyAlignment="1">
      <alignment horizontal="left" vertical="center" wrapText="1"/>
    </xf>
    <xf numFmtId="0" fontId="0" fillId="0" borderId="90" xfId="0" applyFont="1" applyBorder="1" applyAlignment="1">
      <alignment vertical="center"/>
    </xf>
    <xf numFmtId="0" fontId="0" fillId="0" borderId="48" xfId="0" applyFont="1" applyBorder="1" applyAlignment="1">
      <alignment vertical="center"/>
    </xf>
    <xf numFmtId="0" fontId="14" fillId="6" borderId="96" xfId="0" applyFont="1" applyFill="1" applyBorder="1" applyAlignment="1">
      <alignment vertical="center" wrapText="1"/>
    </xf>
    <xf numFmtId="0" fontId="14" fillId="6" borderId="97" xfId="0" applyFont="1" applyFill="1" applyBorder="1" applyAlignment="1">
      <alignment vertical="center" wrapText="1"/>
    </xf>
    <xf numFmtId="0" fontId="14" fillId="6" borderId="98" xfId="0" applyFont="1" applyFill="1" applyBorder="1" applyAlignment="1">
      <alignment vertical="center" wrapText="1"/>
    </xf>
    <xf numFmtId="0" fontId="3" fillId="3" borderId="20" xfId="0" applyFont="1" applyFill="1" applyBorder="1" applyAlignment="1">
      <alignment vertical="center"/>
    </xf>
    <xf numFmtId="0" fontId="5" fillId="0" borderId="63" xfId="0" applyFont="1" applyFill="1" applyBorder="1" applyAlignment="1">
      <alignment vertical="center" wrapText="1"/>
    </xf>
    <xf numFmtId="0" fontId="5" fillId="0" borderId="39" xfId="0" applyFont="1" applyFill="1" applyBorder="1" applyAlignment="1">
      <alignment vertical="center" wrapText="1"/>
    </xf>
    <xf numFmtId="0" fontId="5" fillId="0" borderId="64" xfId="0" applyFont="1" applyFill="1" applyBorder="1" applyAlignment="1">
      <alignment vertical="center" wrapText="1"/>
    </xf>
    <xf numFmtId="0" fontId="5" fillId="0" borderId="92" xfId="0" applyFont="1" applyFill="1" applyBorder="1" applyAlignment="1">
      <alignment vertical="center" wrapText="1"/>
    </xf>
    <xf numFmtId="0" fontId="5" fillId="0" borderId="93" xfId="0" applyFont="1" applyFill="1" applyBorder="1" applyAlignment="1">
      <alignment vertical="center" wrapText="1"/>
    </xf>
    <xf numFmtId="0" fontId="5" fillId="0" borderId="94"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5" fillId="0" borderId="21" xfId="0" applyFont="1" applyFill="1" applyBorder="1" applyAlignment="1">
      <alignment vertical="center" wrapText="1"/>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6" fillId="0" borderId="82"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165142</xdr:colOff>
      <xdr:row>9</xdr:row>
      <xdr:rowOff>34389</xdr:rowOff>
    </xdr:from>
    <xdr:to>
      <xdr:col>12</xdr:col>
      <xdr:colOff>479467</xdr:colOff>
      <xdr:row>10</xdr:row>
      <xdr:rowOff>120114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369999" y="2592532"/>
          <a:ext cx="1130754" cy="26261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70" zoomScaleNormal="70" workbookViewId="0">
      <selection activeCell="H13" sqref="H13:Q13"/>
    </sheetView>
  </sheetViews>
  <sheetFormatPr defaultRowHeight="13.5" x14ac:dyDescent="0.15"/>
  <cols>
    <col min="1" max="1" width="3.125" style="12" customWidth="1"/>
    <col min="2" max="5" width="5.125" style="12" customWidth="1"/>
    <col min="6" max="7" width="7.25" style="12" customWidth="1"/>
    <col min="8" max="17" width="10.625" style="12" customWidth="1"/>
    <col min="18" max="16384" width="9" style="12"/>
  </cols>
  <sheetData>
    <row r="1" spans="1:18" ht="3.75" customHeight="1" x14ac:dyDescent="0.15"/>
    <row r="2" spans="1:18" ht="17.25" x14ac:dyDescent="0.15">
      <c r="B2" s="249" t="s">
        <v>201</v>
      </c>
      <c r="C2" s="249"/>
      <c r="D2" s="249"/>
      <c r="E2" s="249"/>
      <c r="F2" s="249"/>
      <c r="G2" s="249"/>
      <c r="H2" s="249"/>
      <c r="I2" s="249"/>
      <c r="J2" s="249"/>
      <c r="K2" s="249"/>
      <c r="L2" s="249"/>
      <c r="M2" s="249"/>
      <c r="N2" s="249"/>
      <c r="O2" s="249"/>
      <c r="P2" s="249"/>
      <c r="Q2" s="249"/>
    </row>
    <row r="3" spans="1:18" x14ac:dyDescent="0.15">
      <c r="B3" s="15"/>
      <c r="C3" s="82"/>
      <c r="D3" s="82"/>
      <c r="E3" s="82"/>
      <c r="F3" s="82"/>
      <c r="G3" s="83"/>
      <c r="H3" s="82"/>
      <c r="I3" s="82"/>
      <c r="J3" s="82"/>
      <c r="K3" s="82"/>
      <c r="L3" s="82"/>
      <c r="M3" s="82"/>
      <c r="N3" s="82"/>
      <c r="O3" s="82"/>
    </row>
    <row r="4" spans="1:18" ht="24.75" customHeight="1" x14ac:dyDescent="0.15">
      <c r="G4" s="60"/>
      <c r="H4" s="60"/>
      <c r="I4" s="60"/>
      <c r="J4" s="61"/>
      <c r="K4" s="208" t="s">
        <v>9</v>
      </c>
      <c r="L4" s="212"/>
      <c r="M4" s="250" t="s">
        <v>98</v>
      </c>
      <c r="N4" s="251"/>
      <c r="O4" s="251"/>
      <c r="P4" s="251"/>
      <c r="Q4" s="252"/>
    </row>
    <row r="5" spans="1:18" ht="24.75" customHeight="1" x14ac:dyDescent="0.15">
      <c r="G5" s="16"/>
      <c r="H5" s="60"/>
      <c r="I5" s="60"/>
      <c r="J5" s="61"/>
      <c r="K5" s="208" t="s">
        <v>6</v>
      </c>
      <c r="L5" s="212"/>
      <c r="M5" s="253" t="s">
        <v>107</v>
      </c>
      <c r="N5" s="254"/>
      <c r="O5" s="254"/>
      <c r="P5" s="254"/>
      <c r="Q5" s="255"/>
    </row>
    <row r="6" spans="1:18" ht="24" customHeight="1" x14ac:dyDescent="0.15">
      <c r="B6" s="236" t="s">
        <v>202</v>
      </c>
      <c r="C6" s="236"/>
      <c r="D6" s="236"/>
      <c r="E6" s="236"/>
      <c r="F6" s="236"/>
      <c r="G6" s="236"/>
      <c r="H6" s="236"/>
      <c r="I6" s="236"/>
      <c r="J6" s="236"/>
      <c r="K6" s="236"/>
      <c r="L6" s="236"/>
      <c r="M6" s="236"/>
    </row>
    <row r="7" spans="1:18" ht="30.75" customHeight="1" x14ac:dyDescent="0.15">
      <c r="B7" s="219" t="s">
        <v>3</v>
      </c>
      <c r="C7" s="231"/>
      <c r="D7" s="231"/>
      <c r="E7" s="232"/>
      <c r="F7" s="237" t="s">
        <v>4</v>
      </c>
      <c r="G7" s="212"/>
      <c r="H7" s="256" t="s">
        <v>99</v>
      </c>
      <c r="I7" s="257"/>
      <c r="J7" s="257"/>
      <c r="K7" s="257"/>
      <c r="L7" s="257"/>
      <c r="M7" s="257"/>
      <c r="N7" s="257"/>
      <c r="O7" s="257"/>
      <c r="P7" s="257"/>
      <c r="Q7" s="258"/>
    </row>
    <row r="8" spans="1:18" ht="30.75" customHeight="1" x14ac:dyDescent="0.15">
      <c r="B8" s="233"/>
      <c r="C8" s="234"/>
      <c r="D8" s="234"/>
      <c r="E8" s="235"/>
      <c r="F8" s="237" t="s">
        <v>1</v>
      </c>
      <c r="G8" s="210"/>
      <c r="H8" s="238" t="s">
        <v>100</v>
      </c>
      <c r="I8" s="209"/>
      <c r="J8" s="209"/>
      <c r="K8" s="209"/>
      <c r="L8" s="209"/>
      <c r="M8" s="209"/>
      <c r="N8" s="209"/>
      <c r="O8" s="209"/>
      <c r="P8" s="209"/>
      <c r="Q8" s="210"/>
    </row>
    <row r="9" spans="1:18" ht="30.75" customHeight="1" x14ac:dyDescent="0.15">
      <c r="B9" s="233"/>
      <c r="C9" s="234"/>
      <c r="D9" s="234"/>
      <c r="E9" s="235"/>
      <c r="F9" s="219" t="s">
        <v>0</v>
      </c>
      <c r="G9" s="232"/>
      <c r="H9" s="239" t="s">
        <v>101</v>
      </c>
      <c r="I9" s="240"/>
      <c r="J9" s="240"/>
      <c r="K9" s="240"/>
      <c r="L9" s="240"/>
      <c r="M9" s="240"/>
      <c r="N9" s="240"/>
      <c r="O9" s="240"/>
      <c r="P9" s="240"/>
      <c r="Q9" s="241"/>
    </row>
    <row r="10" spans="1:18" x14ac:dyDescent="0.15">
      <c r="A10" s="62"/>
      <c r="B10" s="219" t="s">
        <v>29</v>
      </c>
      <c r="C10" s="220"/>
      <c r="D10" s="220"/>
      <c r="E10" s="220"/>
      <c r="F10" s="220"/>
      <c r="G10" s="221"/>
      <c r="H10" s="225" t="s">
        <v>28</v>
      </c>
      <c r="I10" s="226"/>
      <c r="J10" s="226"/>
      <c r="K10" s="226"/>
      <c r="L10" s="226"/>
      <c r="M10" s="226"/>
      <c r="N10" s="226"/>
      <c r="O10" s="226"/>
      <c r="P10" s="226"/>
      <c r="Q10" s="227"/>
      <c r="R10" s="62"/>
    </row>
    <row r="11" spans="1:18" x14ac:dyDescent="0.15">
      <c r="A11" s="62"/>
      <c r="B11" s="222"/>
      <c r="C11" s="223"/>
      <c r="D11" s="223"/>
      <c r="E11" s="223"/>
      <c r="F11" s="223"/>
      <c r="G11" s="224"/>
      <c r="H11" s="222"/>
      <c r="I11" s="223"/>
      <c r="J11" s="223"/>
      <c r="K11" s="223"/>
      <c r="L11" s="223"/>
      <c r="M11" s="223"/>
      <c r="N11" s="223"/>
      <c r="O11" s="223"/>
      <c r="P11" s="223"/>
      <c r="Q11" s="224"/>
      <c r="R11" s="62"/>
    </row>
    <row r="12" spans="1:18" ht="28.5" customHeight="1" x14ac:dyDescent="0.15">
      <c r="A12" s="62"/>
      <c r="B12" s="228" t="s">
        <v>2</v>
      </c>
      <c r="C12" s="229"/>
      <c r="D12" s="229"/>
      <c r="E12" s="229"/>
      <c r="F12" s="228" t="s">
        <v>4</v>
      </c>
      <c r="G12" s="230"/>
      <c r="H12" s="229" t="s">
        <v>102</v>
      </c>
      <c r="I12" s="229"/>
      <c r="J12" s="229"/>
      <c r="K12" s="229"/>
      <c r="L12" s="229"/>
      <c r="M12" s="229"/>
      <c r="N12" s="229"/>
      <c r="O12" s="229"/>
      <c r="P12" s="229"/>
      <c r="Q12" s="229"/>
      <c r="R12" s="62"/>
    </row>
    <row r="13" spans="1:18" ht="28.5" customHeight="1" x14ac:dyDescent="0.15">
      <c r="A13" s="62"/>
      <c r="B13" s="229"/>
      <c r="C13" s="229"/>
      <c r="D13" s="229"/>
      <c r="E13" s="229"/>
      <c r="F13" s="228" t="s">
        <v>1</v>
      </c>
      <c r="G13" s="229"/>
      <c r="H13" s="229" t="s">
        <v>103</v>
      </c>
      <c r="I13" s="229"/>
      <c r="J13" s="229"/>
      <c r="K13" s="229"/>
      <c r="L13" s="229"/>
      <c r="M13" s="229"/>
      <c r="N13" s="229"/>
      <c r="O13" s="229"/>
      <c r="P13" s="229"/>
      <c r="Q13" s="229"/>
      <c r="R13" s="62"/>
    </row>
    <row r="14" spans="1:18" x14ac:dyDescent="0.15">
      <c r="A14" s="62"/>
      <c r="B14" s="242" t="s">
        <v>5</v>
      </c>
      <c r="C14" s="231"/>
      <c r="D14" s="231"/>
      <c r="E14" s="231"/>
      <c r="F14" s="231"/>
      <c r="G14" s="232"/>
      <c r="H14" s="246" t="s">
        <v>8</v>
      </c>
      <c r="I14" s="247"/>
      <c r="J14" s="247"/>
      <c r="K14" s="247"/>
      <c r="L14" s="247"/>
      <c r="M14" s="247"/>
      <c r="N14" s="247"/>
      <c r="O14" s="247"/>
      <c r="P14" s="247"/>
      <c r="Q14" s="248"/>
      <c r="R14" s="62"/>
    </row>
    <row r="15" spans="1:18" x14ac:dyDescent="0.15">
      <c r="A15" s="62"/>
      <c r="B15" s="233"/>
      <c r="C15" s="234"/>
      <c r="D15" s="234"/>
      <c r="E15" s="234"/>
      <c r="F15" s="234"/>
      <c r="G15" s="235"/>
      <c r="H15" s="213" t="s">
        <v>104</v>
      </c>
      <c r="I15" s="214"/>
      <c r="J15" s="214"/>
      <c r="K15" s="214"/>
      <c r="L15" s="214"/>
      <c r="M15" s="214"/>
      <c r="N15" s="214"/>
      <c r="O15" s="214"/>
      <c r="P15" s="214"/>
      <c r="Q15" s="215"/>
      <c r="R15" s="62"/>
    </row>
    <row r="16" spans="1:18" x14ac:dyDescent="0.15">
      <c r="A16" s="62"/>
      <c r="B16" s="233"/>
      <c r="C16" s="234"/>
      <c r="D16" s="234"/>
      <c r="E16" s="234"/>
      <c r="F16" s="234"/>
      <c r="G16" s="235"/>
      <c r="H16" s="213"/>
      <c r="I16" s="214"/>
      <c r="J16" s="214"/>
      <c r="K16" s="214"/>
      <c r="L16" s="214"/>
      <c r="M16" s="214"/>
      <c r="N16" s="214"/>
      <c r="O16" s="214"/>
      <c r="P16" s="214"/>
      <c r="Q16" s="215"/>
      <c r="R16" s="62"/>
    </row>
    <row r="17" spans="1:18" x14ac:dyDescent="0.15">
      <c r="A17" s="62"/>
      <c r="B17" s="233"/>
      <c r="C17" s="234"/>
      <c r="D17" s="234"/>
      <c r="E17" s="234"/>
      <c r="F17" s="234"/>
      <c r="G17" s="235"/>
      <c r="H17" s="213"/>
      <c r="I17" s="214"/>
      <c r="J17" s="214"/>
      <c r="K17" s="214"/>
      <c r="L17" s="214"/>
      <c r="M17" s="214"/>
      <c r="N17" s="214"/>
      <c r="O17" s="214"/>
      <c r="P17" s="214"/>
      <c r="Q17" s="215"/>
      <c r="R17" s="62"/>
    </row>
    <row r="18" spans="1:18" x14ac:dyDescent="0.15">
      <c r="A18" s="62"/>
      <c r="B18" s="233"/>
      <c r="C18" s="234"/>
      <c r="D18" s="234"/>
      <c r="E18" s="234"/>
      <c r="F18" s="234"/>
      <c r="G18" s="235"/>
      <c r="H18" s="213"/>
      <c r="I18" s="214"/>
      <c r="J18" s="214"/>
      <c r="K18" s="214"/>
      <c r="L18" s="214"/>
      <c r="M18" s="214"/>
      <c r="N18" s="214"/>
      <c r="O18" s="214"/>
      <c r="P18" s="214"/>
      <c r="Q18" s="215"/>
      <c r="R18" s="62"/>
    </row>
    <row r="19" spans="1:18" x14ac:dyDescent="0.15">
      <c r="A19" s="62"/>
      <c r="B19" s="233"/>
      <c r="C19" s="234"/>
      <c r="D19" s="234"/>
      <c r="E19" s="234"/>
      <c r="F19" s="234"/>
      <c r="G19" s="235"/>
      <c r="H19" s="213"/>
      <c r="I19" s="214"/>
      <c r="J19" s="214"/>
      <c r="K19" s="214"/>
      <c r="L19" s="214"/>
      <c r="M19" s="214"/>
      <c r="N19" s="214"/>
      <c r="O19" s="214"/>
      <c r="P19" s="214"/>
      <c r="Q19" s="215"/>
      <c r="R19" s="62"/>
    </row>
    <row r="20" spans="1:18" x14ac:dyDescent="0.15">
      <c r="A20" s="62"/>
      <c r="B20" s="233"/>
      <c r="C20" s="234"/>
      <c r="D20" s="234"/>
      <c r="E20" s="234"/>
      <c r="F20" s="234"/>
      <c r="G20" s="235"/>
      <c r="H20" s="213"/>
      <c r="I20" s="214"/>
      <c r="J20" s="214"/>
      <c r="K20" s="214"/>
      <c r="L20" s="214"/>
      <c r="M20" s="214"/>
      <c r="N20" s="214"/>
      <c r="O20" s="214"/>
      <c r="P20" s="214"/>
      <c r="Q20" s="215"/>
      <c r="R20" s="62"/>
    </row>
    <row r="21" spans="1:18" x14ac:dyDescent="0.15">
      <c r="A21" s="62"/>
      <c r="B21" s="233"/>
      <c r="C21" s="234"/>
      <c r="D21" s="234"/>
      <c r="E21" s="234"/>
      <c r="F21" s="234"/>
      <c r="G21" s="235"/>
      <c r="H21" s="213"/>
      <c r="I21" s="214"/>
      <c r="J21" s="214"/>
      <c r="K21" s="214"/>
      <c r="L21" s="214"/>
      <c r="M21" s="214"/>
      <c r="N21" s="214"/>
      <c r="O21" s="214"/>
      <c r="P21" s="214"/>
      <c r="Q21" s="215"/>
      <c r="R21" s="62"/>
    </row>
    <row r="22" spans="1:18" x14ac:dyDescent="0.15">
      <c r="A22" s="62"/>
      <c r="B22" s="233"/>
      <c r="C22" s="234"/>
      <c r="D22" s="234"/>
      <c r="E22" s="234"/>
      <c r="F22" s="234"/>
      <c r="G22" s="235"/>
      <c r="H22" s="213"/>
      <c r="I22" s="214"/>
      <c r="J22" s="214"/>
      <c r="K22" s="214"/>
      <c r="L22" s="214"/>
      <c r="M22" s="214"/>
      <c r="N22" s="214"/>
      <c r="O22" s="214"/>
      <c r="P22" s="214"/>
      <c r="Q22" s="215"/>
      <c r="R22" s="62"/>
    </row>
    <row r="23" spans="1:18" x14ac:dyDescent="0.15">
      <c r="A23" s="62"/>
      <c r="B23" s="233"/>
      <c r="C23" s="234"/>
      <c r="D23" s="234"/>
      <c r="E23" s="234"/>
      <c r="F23" s="234"/>
      <c r="G23" s="235"/>
      <c r="H23" s="213"/>
      <c r="I23" s="214"/>
      <c r="J23" s="214"/>
      <c r="K23" s="214"/>
      <c r="L23" s="214"/>
      <c r="M23" s="214"/>
      <c r="N23" s="214"/>
      <c r="O23" s="214"/>
      <c r="P23" s="214"/>
      <c r="Q23" s="215"/>
      <c r="R23" s="62"/>
    </row>
    <row r="24" spans="1:18" x14ac:dyDescent="0.15">
      <c r="A24" s="62"/>
      <c r="B24" s="233"/>
      <c r="C24" s="234"/>
      <c r="D24" s="234"/>
      <c r="E24" s="234"/>
      <c r="F24" s="234"/>
      <c r="G24" s="235"/>
      <c r="H24" s="213"/>
      <c r="I24" s="214"/>
      <c r="J24" s="214"/>
      <c r="K24" s="214"/>
      <c r="L24" s="214"/>
      <c r="M24" s="214"/>
      <c r="N24" s="214"/>
      <c r="O24" s="214"/>
      <c r="P24" s="214"/>
      <c r="Q24" s="215"/>
      <c r="R24" s="62"/>
    </row>
    <row r="25" spans="1:18" x14ac:dyDescent="0.15">
      <c r="A25" s="62"/>
      <c r="B25" s="233"/>
      <c r="C25" s="234"/>
      <c r="D25" s="234"/>
      <c r="E25" s="234"/>
      <c r="F25" s="234"/>
      <c r="G25" s="235"/>
      <c r="H25" s="213"/>
      <c r="I25" s="214"/>
      <c r="J25" s="214"/>
      <c r="K25" s="214"/>
      <c r="L25" s="214"/>
      <c r="M25" s="214"/>
      <c r="N25" s="214"/>
      <c r="O25" s="214"/>
      <c r="P25" s="214"/>
      <c r="Q25" s="215"/>
      <c r="R25" s="62"/>
    </row>
    <row r="26" spans="1:18" x14ac:dyDescent="0.15">
      <c r="A26" s="62"/>
      <c r="B26" s="233"/>
      <c r="C26" s="234"/>
      <c r="D26" s="234"/>
      <c r="E26" s="234"/>
      <c r="F26" s="234"/>
      <c r="G26" s="235"/>
      <c r="H26" s="213"/>
      <c r="I26" s="214"/>
      <c r="J26" s="214"/>
      <c r="K26" s="214"/>
      <c r="L26" s="214"/>
      <c r="M26" s="214"/>
      <c r="N26" s="214"/>
      <c r="O26" s="214"/>
      <c r="P26" s="214"/>
      <c r="Q26" s="215"/>
      <c r="R26" s="62"/>
    </row>
    <row r="27" spans="1:18" x14ac:dyDescent="0.15">
      <c r="A27" s="62"/>
      <c r="B27" s="233"/>
      <c r="C27" s="234"/>
      <c r="D27" s="234"/>
      <c r="E27" s="234"/>
      <c r="F27" s="234"/>
      <c r="G27" s="235"/>
      <c r="H27" s="213"/>
      <c r="I27" s="214"/>
      <c r="J27" s="214"/>
      <c r="K27" s="214"/>
      <c r="L27" s="214"/>
      <c r="M27" s="214"/>
      <c r="N27" s="214"/>
      <c r="O27" s="214"/>
      <c r="P27" s="214"/>
      <c r="Q27" s="215"/>
      <c r="R27" s="62"/>
    </row>
    <row r="28" spans="1:18" x14ac:dyDescent="0.15">
      <c r="A28" s="62"/>
      <c r="B28" s="233"/>
      <c r="C28" s="234"/>
      <c r="D28" s="234"/>
      <c r="E28" s="234"/>
      <c r="F28" s="234"/>
      <c r="G28" s="235"/>
      <c r="H28" s="213"/>
      <c r="I28" s="214"/>
      <c r="J28" s="214"/>
      <c r="K28" s="214"/>
      <c r="L28" s="214"/>
      <c r="M28" s="214"/>
      <c r="N28" s="214"/>
      <c r="O28" s="214"/>
      <c r="P28" s="214"/>
      <c r="Q28" s="215"/>
      <c r="R28" s="62"/>
    </row>
    <row r="29" spans="1:18" x14ac:dyDescent="0.15">
      <c r="A29" s="62"/>
      <c r="B29" s="243"/>
      <c r="C29" s="244"/>
      <c r="D29" s="244"/>
      <c r="E29" s="244"/>
      <c r="F29" s="244"/>
      <c r="G29" s="245"/>
      <c r="H29" s="216"/>
      <c r="I29" s="217"/>
      <c r="J29" s="217"/>
      <c r="K29" s="217"/>
      <c r="L29" s="217"/>
      <c r="M29" s="217"/>
      <c r="N29" s="217"/>
      <c r="O29" s="217"/>
      <c r="P29" s="217"/>
      <c r="Q29" s="218"/>
      <c r="R29" s="62"/>
    </row>
    <row r="30" spans="1:18" ht="30.75" customHeight="1" x14ac:dyDescent="0.15">
      <c r="B30" s="208" t="s">
        <v>7</v>
      </c>
      <c r="C30" s="209"/>
      <c r="D30" s="209"/>
      <c r="E30" s="209"/>
      <c r="F30" s="209"/>
      <c r="G30" s="210"/>
      <c r="H30" s="208" t="s">
        <v>105</v>
      </c>
      <c r="I30" s="211"/>
      <c r="J30" s="211"/>
      <c r="K30" s="211"/>
      <c r="L30" s="211"/>
      <c r="M30" s="211"/>
      <c r="N30" s="211"/>
      <c r="O30" s="211"/>
      <c r="P30" s="211"/>
      <c r="Q30" s="212"/>
    </row>
  </sheetData>
  <mergeCells count="25">
    <mergeCell ref="F9:G9"/>
    <mergeCell ref="H9:Q9"/>
    <mergeCell ref="B14:G29"/>
    <mergeCell ref="H14:Q14"/>
    <mergeCell ref="B2:Q2"/>
    <mergeCell ref="M4:Q4"/>
    <mergeCell ref="M5:Q5"/>
    <mergeCell ref="F7:G7"/>
    <mergeCell ref="H7:Q7"/>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78"/>
  <sheetViews>
    <sheetView tabSelected="1" zoomScale="75" zoomScaleNormal="75" zoomScaleSheetLayoutView="75" zoomScalePageLayoutView="60" workbookViewId="0">
      <selection activeCell="AT77" sqref="AT77"/>
    </sheetView>
  </sheetViews>
  <sheetFormatPr defaultRowHeight="13.5" x14ac:dyDescent="0.15"/>
  <cols>
    <col min="1" max="1" width="7.25" style="6" customWidth="1"/>
    <col min="2" max="4" width="3.625" style="6" customWidth="1"/>
    <col min="5" max="10" width="4.375" style="6" customWidth="1"/>
    <col min="11" max="11" width="11.625" style="167" customWidth="1"/>
    <col min="12" max="23" width="11.625" style="12" hidden="1" customWidth="1"/>
    <col min="24" max="24" width="11.625" style="12" customWidth="1"/>
    <col min="25" max="25" width="20.625" style="12" customWidth="1"/>
    <col min="26" max="26" width="11.625" style="12" customWidth="1"/>
    <col min="27" max="36" width="10.625" style="12" hidden="1" customWidth="1"/>
    <col min="37" max="37" width="11.625" style="12" customWidth="1"/>
    <col min="38" max="38" width="20.625" style="12" customWidth="1"/>
    <col min="39" max="43" width="6.75" style="12" customWidth="1"/>
    <col min="44" max="16384" width="9" style="12"/>
  </cols>
  <sheetData>
    <row r="1" spans="1:44" ht="22.5" customHeight="1" x14ac:dyDescent="0.15">
      <c r="B1" s="92" t="s">
        <v>203</v>
      </c>
      <c r="C1" s="92"/>
      <c r="D1" s="92"/>
      <c r="E1" s="92"/>
      <c r="F1" s="92"/>
      <c r="G1" s="92"/>
      <c r="H1" s="92"/>
      <c r="I1" s="92"/>
      <c r="J1" s="92"/>
      <c r="K1" s="165"/>
      <c r="AM1" s="95" t="s">
        <v>31</v>
      </c>
    </row>
    <row r="2" spans="1:44" ht="20.25" customHeight="1" x14ac:dyDescent="0.15">
      <c r="B2" s="92"/>
      <c r="C2" s="92"/>
      <c r="D2" s="92"/>
      <c r="E2" s="92"/>
      <c r="F2" s="92"/>
      <c r="G2" s="92"/>
      <c r="H2" s="92"/>
      <c r="I2" s="92"/>
      <c r="J2" s="92"/>
      <c r="K2" s="165"/>
      <c r="L2" s="92"/>
      <c r="M2" s="92"/>
      <c r="N2" s="92"/>
      <c r="O2" s="92"/>
      <c r="P2" s="92"/>
      <c r="Q2" s="92"/>
      <c r="R2" s="92"/>
      <c r="S2" s="92"/>
      <c r="T2" s="92"/>
      <c r="U2" s="92"/>
      <c r="V2" s="92"/>
      <c r="W2" s="92"/>
      <c r="X2" s="92"/>
      <c r="Y2" s="92"/>
      <c r="Z2" s="92"/>
      <c r="AN2" s="93" t="s">
        <v>32</v>
      </c>
      <c r="AO2" s="230" t="s">
        <v>38</v>
      </c>
      <c r="AP2" s="230"/>
    </row>
    <row r="3" spans="1:44" ht="20.25" customHeight="1" x14ac:dyDescent="0.15">
      <c r="B3" s="92"/>
      <c r="C3" s="92"/>
      <c r="D3" s="92"/>
      <c r="E3" s="92"/>
      <c r="F3" s="92"/>
      <c r="G3" s="92"/>
      <c r="H3" s="92"/>
      <c r="I3" s="92"/>
      <c r="J3" s="92"/>
      <c r="K3" s="165"/>
      <c r="L3" s="92"/>
      <c r="M3" s="92"/>
      <c r="N3" s="92"/>
      <c r="O3" s="92"/>
      <c r="P3" s="92"/>
      <c r="Q3" s="92"/>
      <c r="R3" s="92"/>
      <c r="S3" s="92"/>
      <c r="T3" s="92"/>
      <c r="U3" s="92"/>
      <c r="V3" s="92"/>
      <c r="W3" s="92"/>
      <c r="X3" s="92"/>
      <c r="Y3" s="92"/>
      <c r="Z3" s="92"/>
      <c r="AN3" s="93" t="s">
        <v>33</v>
      </c>
      <c r="AO3" s="230" t="s">
        <v>39</v>
      </c>
      <c r="AP3" s="230"/>
    </row>
    <row r="4" spans="1:44" ht="20.25" customHeight="1" x14ac:dyDescent="0.15">
      <c r="B4" s="469" t="s">
        <v>23</v>
      </c>
      <c r="C4" s="470"/>
      <c r="D4" s="471"/>
      <c r="E4" s="475" t="s">
        <v>95</v>
      </c>
      <c r="F4" s="476"/>
      <c r="G4" s="476"/>
      <c r="H4" s="476"/>
      <c r="I4" s="476"/>
      <c r="J4" s="477"/>
      <c r="K4" s="481" t="s">
        <v>24</v>
      </c>
      <c r="L4" s="202"/>
      <c r="M4" s="202"/>
      <c r="N4" s="202"/>
      <c r="O4" s="202"/>
      <c r="P4" s="202"/>
      <c r="Q4" s="202"/>
      <c r="R4" s="202"/>
      <c r="S4" s="202"/>
      <c r="T4" s="202"/>
      <c r="U4" s="202"/>
      <c r="V4" s="202"/>
      <c r="W4" s="202"/>
      <c r="X4" s="469" t="s">
        <v>96</v>
      </c>
      <c r="Y4" s="471"/>
      <c r="Z4" s="483" t="s">
        <v>25</v>
      </c>
      <c r="AA4" s="1"/>
      <c r="AB4" s="1"/>
      <c r="AC4" s="1"/>
      <c r="AD4" s="1"/>
      <c r="AE4" s="1"/>
      <c r="AF4" s="1"/>
      <c r="AG4" s="1"/>
      <c r="AH4" s="1"/>
      <c r="AI4" s="1"/>
      <c r="AJ4" s="1"/>
      <c r="AK4" s="484" t="s">
        <v>97</v>
      </c>
      <c r="AL4" s="485"/>
      <c r="AN4" s="93" t="s">
        <v>34</v>
      </c>
      <c r="AO4" s="230" t="s">
        <v>36</v>
      </c>
      <c r="AP4" s="230"/>
    </row>
    <row r="5" spans="1:44" ht="20.25" customHeight="1" thickBot="1" x14ac:dyDescent="0.2">
      <c r="B5" s="472"/>
      <c r="C5" s="473"/>
      <c r="D5" s="474"/>
      <c r="E5" s="478"/>
      <c r="F5" s="479"/>
      <c r="G5" s="479"/>
      <c r="H5" s="479"/>
      <c r="I5" s="479"/>
      <c r="J5" s="480"/>
      <c r="K5" s="482"/>
      <c r="L5" s="169"/>
      <c r="M5" s="169"/>
      <c r="N5" s="169"/>
      <c r="O5" s="169"/>
      <c r="P5" s="169"/>
      <c r="Q5" s="169"/>
      <c r="R5" s="169"/>
      <c r="S5" s="169"/>
      <c r="T5" s="169"/>
      <c r="U5" s="169"/>
      <c r="V5" s="169"/>
      <c r="W5" s="169"/>
      <c r="X5" s="472"/>
      <c r="Y5" s="474"/>
      <c r="Z5" s="481"/>
      <c r="AA5" s="1"/>
      <c r="AB5" s="1"/>
      <c r="AC5" s="1"/>
      <c r="AD5" s="1"/>
      <c r="AE5" s="1"/>
      <c r="AF5" s="1"/>
      <c r="AG5" s="1"/>
      <c r="AH5" s="1"/>
      <c r="AI5" s="1"/>
      <c r="AJ5" s="1"/>
      <c r="AK5" s="486"/>
      <c r="AL5" s="487"/>
      <c r="AN5" s="96" t="s">
        <v>35</v>
      </c>
      <c r="AO5" s="438" t="s">
        <v>37</v>
      </c>
      <c r="AP5" s="438"/>
    </row>
    <row r="6" spans="1:44" s="4" customFormat="1" ht="30.75" customHeight="1" thickBot="1" x14ac:dyDescent="0.2">
      <c r="A6" s="19"/>
      <c r="B6" s="515" t="s">
        <v>30</v>
      </c>
      <c r="C6" s="516"/>
      <c r="D6" s="516"/>
      <c r="E6" s="516"/>
      <c r="F6" s="516"/>
      <c r="G6" s="516"/>
      <c r="H6" s="516"/>
      <c r="I6" s="516"/>
      <c r="J6" s="517"/>
      <c r="K6" s="406" t="s">
        <v>41</v>
      </c>
      <c r="L6" s="407"/>
      <c r="M6" s="407"/>
      <c r="N6" s="407"/>
      <c r="O6" s="407"/>
      <c r="P6" s="407"/>
      <c r="Q6" s="407"/>
      <c r="R6" s="407"/>
      <c r="S6" s="407"/>
      <c r="T6" s="407"/>
      <c r="U6" s="407"/>
      <c r="V6" s="407"/>
      <c r="W6" s="407"/>
      <c r="X6" s="407"/>
      <c r="Y6" s="408"/>
      <c r="Z6" s="406" t="s">
        <v>40</v>
      </c>
      <c r="AA6" s="407"/>
      <c r="AB6" s="407"/>
      <c r="AC6" s="407"/>
      <c r="AD6" s="407"/>
      <c r="AE6" s="407"/>
      <c r="AF6" s="407"/>
      <c r="AG6" s="407"/>
      <c r="AH6" s="407"/>
      <c r="AI6" s="407"/>
      <c r="AJ6" s="407"/>
      <c r="AK6" s="407"/>
      <c r="AL6" s="408"/>
      <c r="AM6" s="442" t="s">
        <v>45</v>
      </c>
      <c r="AN6" s="443"/>
      <c r="AO6" s="443"/>
      <c r="AP6" s="443"/>
      <c r="AQ6" s="444"/>
      <c r="AR6" s="193"/>
    </row>
    <row r="7" spans="1:44" s="124" customFormat="1" ht="30.75" customHeight="1" thickTop="1" thickBot="1" x14ac:dyDescent="0.2">
      <c r="A7" s="116"/>
      <c r="B7" s="553" t="s">
        <v>64</v>
      </c>
      <c r="C7" s="554"/>
      <c r="D7" s="554"/>
      <c r="E7" s="554"/>
      <c r="F7" s="554"/>
      <c r="G7" s="554"/>
      <c r="H7" s="554"/>
      <c r="I7" s="554"/>
      <c r="J7" s="555"/>
      <c r="K7" s="177" t="s">
        <v>43</v>
      </c>
      <c r="L7" s="178"/>
      <c r="M7" s="178"/>
      <c r="N7" s="178"/>
      <c r="O7" s="178"/>
      <c r="P7" s="178"/>
      <c r="Q7" s="178"/>
      <c r="R7" s="178"/>
      <c r="S7" s="178"/>
      <c r="T7" s="178"/>
      <c r="U7" s="178"/>
      <c r="V7" s="178"/>
      <c r="W7" s="178"/>
      <c r="X7" s="451" t="s">
        <v>65</v>
      </c>
      <c r="Y7" s="441"/>
      <c r="Z7" s="179" t="s">
        <v>43</v>
      </c>
      <c r="AA7" s="180"/>
      <c r="AB7" s="180"/>
      <c r="AC7" s="180"/>
      <c r="AD7" s="180"/>
      <c r="AE7" s="180"/>
      <c r="AF7" s="180"/>
      <c r="AG7" s="180"/>
      <c r="AH7" s="180"/>
      <c r="AI7" s="180"/>
      <c r="AJ7" s="180"/>
      <c r="AK7" s="431" t="s">
        <v>65</v>
      </c>
      <c r="AL7" s="432"/>
      <c r="AM7" s="270"/>
      <c r="AN7" s="271"/>
      <c r="AO7" s="271"/>
      <c r="AP7" s="271"/>
      <c r="AQ7" s="272"/>
      <c r="AR7" s="194"/>
    </row>
    <row r="8" spans="1:44" s="124" customFormat="1" ht="30.75" hidden="1" customHeight="1" thickTop="1" thickBot="1" x14ac:dyDescent="0.2">
      <c r="A8" s="116"/>
      <c r="B8" s="173"/>
      <c r="C8" s="174"/>
      <c r="D8" s="174"/>
      <c r="E8" s="174"/>
      <c r="F8" s="174"/>
      <c r="G8" s="174"/>
      <c r="H8" s="174"/>
      <c r="I8" s="174"/>
      <c r="J8" s="175"/>
      <c r="K8" s="176"/>
      <c r="L8" s="118"/>
      <c r="M8" s="118"/>
      <c r="N8" s="118"/>
      <c r="O8" s="118"/>
      <c r="P8" s="119"/>
      <c r="Q8" s="94" t="s">
        <v>93</v>
      </c>
      <c r="R8" s="433" t="s">
        <v>94</v>
      </c>
      <c r="S8" s="433"/>
      <c r="T8" s="433"/>
      <c r="U8" s="434"/>
      <c r="V8" s="121"/>
      <c r="W8" s="121"/>
      <c r="X8" s="121"/>
      <c r="Y8" s="121"/>
      <c r="Z8" s="112"/>
      <c r="AA8" s="118"/>
      <c r="AB8" s="118"/>
      <c r="AC8" s="118"/>
      <c r="AD8" s="118"/>
      <c r="AE8" s="119"/>
      <c r="AF8" s="119"/>
      <c r="AG8" s="120"/>
      <c r="AH8" s="121"/>
      <c r="AI8" s="121"/>
      <c r="AJ8" s="121"/>
      <c r="AK8" s="121"/>
      <c r="AL8" s="121"/>
      <c r="AM8" s="117"/>
      <c r="AN8" s="122"/>
      <c r="AO8" s="122"/>
      <c r="AP8" s="122"/>
      <c r="AQ8" s="123"/>
      <c r="AR8" s="194"/>
    </row>
    <row r="9" spans="1:44" ht="25.5" hidden="1" customHeight="1" thickTop="1" thickBot="1" x14ac:dyDescent="0.2">
      <c r="B9" s="553" t="s">
        <v>10</v>
      </c>
      <c r="C9" s="554"/>
      <c r="D9" s="554"/>
      <c r="E9" s="554"/>
      <c r="F9" s="554"/>
      <c r="G9" s="554"/>
      <c r="H9" s="554"/>
      <c r="I9" s="554"/>
      <c r="J9" s="555"/>
      <c r="K9" s="159" t="s">
        <v>15</v>
      </c>
      <c r="L9" s="84"/>
      <c r="M9" s="84"/>
      <c r="N9" s="84"/>
      <c r="O9" s="84"/>
      <c r="P9" s="85" t="s">
        <v>88</v>
      </c>
      <c r="Q9" s="86">
        <v>3</v>
      </c>
      <c r="R9" s="87">
        <v>2.5</v>
      </c>
      <c r="S9" s="84" t="s">
        <v>89</v>
      </c>
      <c r="T9" s="84"/>
      <c r="U9" s="84"/>
      <c r="V9" s="84"/>
      <c r="W9" s="84"/>
      <c r="X9" s="84"/>
      <c r="Y9" s="84"/>
      <c r="Z9" s="104" t="s">
        <v>15</v>
      </c>
      <c r="AA9" s="88"/>
      <c r="AB9" s="88"/>
      <c r="AC9" s="88"/>
      <c r="AD9" s="88"/>
      <c r="AE9" s="89" t="s">
        <v>88</v>
      </c>
      <c r="AF9" s="90">
        <v>3</v>
      </c>
      <c r="AG9" s="91">
        <v>2.5</v>
      </c>
      <c r="AH9" s="88" t="s">
        <v>89</v>
      </c>
      <c r="AI9" s="88"/>
      <c r="AJ9" s="88"/>
      <c r="AK9" s="88"/>
      <c r="AL9" s="88"/>
      <c r="AM9" s="439" t="s">
        <v>15</v>
      </c>
      <c r="AN9" s="440"/>
      <c r="AO9" s="440"/>
      <c r="AP9" s="440"/>
      <c r="AQ9" s="441"/>
      <c r="AR9" s="195"/>
    </row>
    <row r="10" spans="1:44" s="1" customFormat="1" ht="40.5" customHeight="1" thickBot="1" x14ac:dyDescent="0.2">
      <c r="A10" s="20"/>
      <c r="B10" s="445" t="s">
        <v>47</v>
      </c>
      <c r="C10" s="446"/>
      <c r="D10" s="446"/>
      <c r="E10" s="446"/>
      <c r="F10" s="446"/>
      <c r="G10" s="446"/>
      <c r="H10" s="446"/>
      <c r="I10" s="446"/>
      <c r="J10" s="447"/>
      <c r="K10" s="105" t="str">
        <f>IF(M10="評価なし","評価なし",IF(M10&gt;=2.5,"A",IF(M10&gt;=1.5,"B", IF(M10&gt;=0.5,"C",IF(M10&lt;0.5,"D","評価なし")))))</f>
        <v>A</v>
      </c>
      <c r="L10" s="65"/>
      <c r="M10" s="66">
        <f>IF(AND(M12="評価なし",M14="評価なし",M16="評価なし",M21="評価なし",M22="評価なし",M27="評価なし",M28="評価なし",M29="評価なし",M30="評価なし"),"評価なし",(N12+N14+N16+N21+N22+N27+N28+N29+N30)/(9-N10))</f>
        <v>2.8888888888888888</v>
      </c>
      <c r="N10" s="67">
        <f>COUNTIF(M12:M17,"評価なし")+COUNTIF(M21:M22,"評価なし")+COUNTIF(M27:M30,"評価なし")</f>
        <v>0</v>
      </c>
      <c r="O10" s="65"/>
      <c r="P10" s="68" t="s">
        <v>90</v>
      </c>
      <c r="Q10" s="69">
        <v>2</v>
      </c>
      <c r="R10" s="70">
        <v>1.5</v>
      </c>
      <c r="S10" s="65" t="s">
        <v>89</v>
      </c>
      <c r="T10" s="65">
        <v>2.5</v>
      </c>
      <c r="U10" s="65" t="s">
        <v>91</v>
      </c>
      <c r="V10" s="65"/>
      <c r="W10" s="65"/>
      <c r="X10" s="402"/>
      <c r="Y10" s="455"/>
      <c r="Z10" s="105" t="str">
        <f>IF(AB10="評価なし","評価なし",IF(AB10&gt;=2.5,"A",IF(AB10&gt;=1.5,"B", IF(AB10&gt;=0.5,"C",IF(AB10&lt;0.5,"D","評価なし")))))</f>
        <v>A</v>
      </c>
      <c r="AA10" s="2"/>
      <c r="AB10" s="63">
        <f>IF(AND(AB12="評価なし",AB14="評価なし",AB16="評価なし",AB21="評価なし",AB22="評価なし",AB27="評価なし",AB28="評価なし",AB29="評価なし",AB30="評価なし"),"評価なし",(AC12+AC14+AC16+AC21+AC22+AC27+AC28+AC29+AC30)/(9-AC10))</f>
        <v>3</v>
      </c>
      <c r="AC10" s="40">
        <f>COUNTIF(AB12:AB17,"評価なし")+COUNTIF(AB21:AB22,"評価なし")+COUNTIF(AB27:AB30,"評価なし")</f>
        <v>0</v>
      </c>
      <c r="AD10" s="2"/>
      <c r="AE10" s="18" t="s">
        <v>90</v>
      </c>
      <c r="AF10" s="24">
        <v>2</v>
      </c>
      <c r="AG10" s="25">
        <v>1.5</v>
      </c>
      <c r="AH10" s="26" t="s">
        <v>89</v>
      </c>
      <c r="AI10" s="26">
        <v>2.5</v>
      </c>
      <c r="AJ10" s="26" t="s">
        <v>91</v>
      </c>
      <c r="AK10" s="402"/>
      <c r="AL10" s="403"/>
      <c r="AM10" s="445" t="s">
        <v>44</v>
      </c>
      <c r="AN10" s="446"/>
      <c r="AO10" s="446"/>
      <c r="AP10" s="446"/>
      <c r="AQ10" s="447"/>
      <c r="AR10" s="196"/>
    </row>
    <row r="11" spans="1:44" ht="42" customHeight="1" x14ac:dyDescent="0.15">
      <c r="B11" s="448" t="s">
        <v>16</v>
      </c>
      <c r="C11" s="449"/>
      <c r="D11" s="449"/>
      <c r="E11" s="449"/>
      <c r="F11" s="449"/>
      <c r="G11" s="449"/>
      <c r="H11" s="449"/>
      <c r="I11" s="449"/>
      <c r="J11" s="450"/>
      <c r="K11" s="111" t="str">
        <f>IF(M11="評価なし","評価なし",IF(M11&gt;=2.5,"A",IF(M11&gt;=1.5,"B", IF(M11&gt;=0.5,"C",IF(M11&lt;0.5,"D","評価なし")))))</f>
        <v>A</v>
      </c>
      <c r="L11" s="16"/>
      <c r="M11" s="64">
        <f>IF(AND(M12="評価なし",M14="評価なし",M16="評価なし"),"評価なし",(N12+N14+N16)/(3-N11))</f>
        <v>3</v>
      </c>
      <c r="N11" s="16">
        <f>COUNTIF(M12:M17,"評価なし")</f>
        <v>0</v>
      </c>
      <c r="O11" s="16"/>
      <c r="P11" s="27" t="s">
        <v>92</v>
      </c>
      <c r="Q11" s="28">
        <v>1</v>
      </c>
      <c r="R11" s="29">
        <v>0.5</v>
      </c>
      <c r="S11" s="30" t="s">
        <v>89</v>
      </c>
      <c r="T11" s="30">
        <v>1.5</v>
      </c>
      <c r="U11" s="30" t="s">
        <v>91</v>
      </c>
      <c r="V11" s="30"/>
      <c r="W11" s="30"/>
      <c r="X11" s="304"/>
      <c r="Y11" s="305"/>
      <c r="Z11" s="113" t="str">
        <f>IF(AB11="評価なし","評価なし",IF(AB11&gt;=2.5,"A",IF(AB11&gt;=1.5,"B", IF(AB11&gt;=0.5,"C",IF(AB11&lt;0.5,"D","評価なし")))))</f>
        <v>A</v>
      </c>
      <c r="AA11" s="16"/>
      <c r="AB11" s="13">
        <f>IF(AND(AB12="評価なし",AB14="評価なし",AB16="評価なし"),"評価なし",(AC12+AC14+AC16)/(3-AC11))</f>
        <v>3</v>
      </c>
      <c r="AC11" s="16">
        <f>COUNTIF(AB12:AB17,"評価なし")</f>
        <v>0</v>
      </c>
      <c r="AD11" s="16"/>
      <c r="AE11" s="201" t="s">
        <v>92</v>
      </c>
      <c r="AF11" s="10">
        <v>1</v>
      </c>
      <c r="AG11" s="8">
        <v>0.5</v>
      </c>
      <c r="AH11" s="9" t="s">
        <v>89</v>
      </c>
      <c r="AI11" s="9">
        <v>1.5</v>
      </c>
      <c r="AJ11" s="9" t="s">
        <v>91</v>
      </c>
      <c r="AK11" s="404"/>
      <c r="AL11" s="405"/>
      <c r="AM11" s="448" t="s">
        <v>16</v>
      </c>
      <c r="AN11" s="449"/>
      <c r="AO11" s="449"/>
      <c r="AP11" s="449"/>
      <c r="AQ11" s="450"/>
      <c r="AR11" s="195"/>
    </row>
    <row r="12" spans="1:44" ht="52.5" customHeight="1" x14ac:dyDescent="0.15">
      <c r="B12" s="526" t="s">
        <v>80</v>
      </c>
      <c r="C12" s="527"/>
      <c r="D12" s="527"/>
      <c r="E12" s="527"/>
      <c r="F12" s="527"/>
      <c r="G12" s="527"/>
      <c r="H12" s="527"/>
      <c r="I12" s="527"/>
      <c r="J12" s="528"/>
      <c r="K12" s="423" t="s">
        <v>88</v>
      </c>
      <c r="L12" s="41"/>
      <c r="M12" s="435" t="str">
        <f>IF(K12="A","3",IF(K12="B","2", IF(K12="C","1",IF(K12="D","0","評価なし"))))</f>
        <v>3</v>
      </c>
      <c r="N12" s="73" t="str">
        <f>IF(M12="評価なし",0,M12)</f>
        <v>3</v>
      </c>
      <c r="O12" s="41"/>
      <c r="P12" s="203" t="s">
        <v>195</v>
      </c>
      <c r="Q12" s="75">
        <v>0</v>
      </c>
      <c r="R12" s="76">
        <v>0.5</v>
      </c>
      <c r="S12" s="77" t="s">
        <v>91</v>
      </c>
      <c r="T12" s="77"/>
      <c r="U12" s="77"/>
      <c r="V12" s="77"/>
      <c r="W12" s="77"/>
      <c r="X12" s="456" t="s">
        <v>139</v>
      </c>
      <c r="Y12" s="457"/>
      <c r="Z12" s="423" t="s">
        <v>88</v>
      </c>
      <c r="AA12" s="109"/>
      <c r="AB12" s="413" t="str">
        <f>IF(Z12="A","3",IF(Z12="B","2", IF(Z12="C","1",IF(Z12="D","0","評価なし"))))</f>
        <v>3</v>
      </c>
      <c r="AC12" s="56" t="str">
        <f>IF(AB12="評価なし",0,AB12)</f>
        <v>3</v>
      </c>
      <c r="AD12" s="109"/>
      <c r="AE12" s="125" t="s">
        <v>195</v>
      </c>
      <c r="AF12" s="126">
        <v>0</v>
      </c>
      <c r="AG12" s="127">
        <v>0.5</v>
      </c>
      <c r="AH12" s="128" t="s">
        <v>91</v>
      </c>
      <c r="AI12" s="128"/>
      <c r="AJ12" s="128"/>
      <c r="AK12" s="380" t="s">
        <v>172</v>
      </c>
      <c r="AL12" s="381"/>
      <c r="AM12" s="452" t="s">
        <v>106</v>
      </c>
      <c r="AN12" s="453"/>
      <c r="AO12" s="453"/>
      <c r="AP12" s="453"/>
      <c r="AQ12" s="454"/>
      <c r="AR12" s="195"/>
    </row>
    <row r="13" spans="1:44" ht="52.5" customHeight="1" x14ac:dyDescent="0.15">
      <c r="B13" s="556"/>
      <c r="C13" s="557"/>
      <c r="D13" s="557"/>
      <c r="E13" s="557"/>
      <c r="F13" s="557"/>
      <c r="G13" s="557"/>
      <c r="H13" s="557"/>
      <c r="I13" s="557"/>
      <c r="J13" s="558"/>
      <c r="K13" s="424"/>
      <c r="L13" s="42"/>
      <c r="M13" s="436" t="str">
        <f>IF(K13="A","10",IF(K13="B","8", IF(K13="C","7",IF(K13="D","5","0"))))</f>
        <v>0</v>
      </c>
      <c r="N13" s="42"/>
      <c r="O13" s="42"/>
      <c r="P13" s="78" t="s">
        <v>196</v>
      </c>
      <c r="Q13" s="42"/>
      <c r="R13" s="42"/>
      <c r="S13" s="42"/>
      <c r="T13" s="42"/>
      <c r="U13" s="42"/>
      <c r="V13" s="42"/>
      <c r="W13" s="42"/>
      <c r="X13" s="458"/>
      <c r="Y13" s="459"/>
      <c r="Z13" s="424"/>
      <c r="AA13" s="58"/>
      <c r="AB13" s="414" t="str">
        <f>IF(Z13="A","10",IF(Z13="B","8", IF(Z13="C","7",IF(Z13="D","5","0"))))</f>
        <v>0</v>
      </c>
      <c r="AC13" s="58"/>
      <c r="AD13" s="58"/>
      <c r="AE13" s="129" t="s">
        <v>196</v>
      </c>
      <c r="AF13" s="58"/>
      <c r="AG13" s="58"/>
      <c r="AH13" s="58"/>
      <c r="AI13" s="58"/>
      <c r="AJ13" s="58"/>
      <c r="AK13" s="409"/>
      <c r="AL13" s="410"/>
      <c r="AM13" s="417"/>
      <c r="AN13" s="418"/>
      <c r="AO13" s="418"/>
      <c r="AP13" s="418"/>
      <c r="AQ13" s="419"/>
      <c r="AR13" s="195"/>
    </row>
    <row r="14" spans="1:44" ht="52.5" customHeight="1" x14ac:dyDescent="0.15">
      <c r="B14" s="503" t="s">
        <v>79</v>
      </c>
      <c r="C14" s="504"/>
      <c r="D14" s="504"/>
      <c r="E14" s="504"/>
      <c r="F14" s="504"/>
      <c r="G14" s="504"/>
      <c r="H14" s="504"/>
      <c r="I14" s="504"/>
      <c r="J14" s="505"/>
      <c r="K14" s="424" t="s">
        <v>88</v>
      </c>
      <c r="L14" s="42"/>
      <c r="M14" s="436" t="str">
        <f>IF(K14="A","3",IF(K14="B","2", IF(K14="C","1",IF(K14="D","0","評価なし"))))</f>
        <v>3</v>
      </c>
      <c r="N14" s="79" t="str">
        <f>IF(M14="評価なし",0,M14)</f>
        <v>3</v>
      </c>
      <c r="O14" s="42"/>
      <c r="P14" s="42" t="s">
        <v>197</v>
      </c>
      <c r="Q14" s="42"/>
      <c r="R14" s="42"/>
      <c r="S14" s="42"/>
      <c r="T14" s="42"/>
      <c r="U14" s="42"/>
      <c r="V14" s="42"/>
      <c r="W14" s="42"/>
      <c r="X14" s="460" t="s">
        <v>140</v>
      </c>
      <c r="Y14" s="461"/>
      <c r="Z14" s="424" t="s">
        <v>88</v>
      </c>
      <c r="AA14" s="58"/>
      <c r="AB14" s="415" t="str">
        <f>IF(Z14="A","3",IF(Z14="B","2", IF(Z14="C","1",IF(Z14="D","0","評価なし"))))</f>
        <v>3</v>
      </c>
      <c r="AC14" s="59" t="str">
        <f>IF(AB14="評価なし",0,AB14)</f>
        <v>3</v>
      </c>
      <c r="AD14" s="58"/>
      <c r="AE14" s="58" t="s">
        <v>197</v>
      </c>
      <c r="AF14" s="58"/>
      <c r="AG14" s="58"/>
      <c r="AH14" s="58"/>
      <c r="AI14" s="58"/>
      <c r="AJ14" s="58"/>
      <c r="AK14" s="411" t="s">
        <v>179</v>
      </c>
      <c r="AL14" s="411"/>
      <c r="AM14" s="417" t="s">
        <v>106</v>
      </c>
      <c r="AN14" s="418"/>
      <c r="AO14" s="418"/>
      <c r="AP14" s="418"/>
      <c r="AQ14" s="419"/>
      <c r="AR14" s="195"/>
    </row>
    <row r="15" spans="1:44" ht="52.5" customHeight="1" x14ac:dyDescent="0.15">
      <c r="B15" s="556"/>
      <c r="C15" s="557"/>
      <c r="D15" s="557"/>
      <c r="E15" s="557"/>
      <c r="F15" s="557"/>
      <c r="G15" s="557"/>
      <c r="H15" s="557"/>
      <c r="I15" s="557"/>
      <c r="J15" s="558"/>
      <c r="K15" s="424"/>
      <c r="L15" s="42"/>
      <c r="M15" s="436" t="str">
        <f>IF(K15="A","10",IF(K15="B","8", IF(K15="C","7",IF(K15="D","5","0"))))</f>
        <v>0</v>
      </c>
      <c r="N15" s="42"/>
      <c r="O15" s="42"/>
      <c r="P15" s="42" t="s">
        <v>198</v>
      </c>
      <c r="Q15" s="42"/>
      <c r="R15" s="42"/>
      <c r="S15" s="42"/>
      <c r="T15" s="42"/>
      <c r="U15" s="42"/>
      <c r="V15" s="42"/>
      <c r="W15" s="42"/>
      <c r="X15" s="458"/>
      <c r="Y15" s="459"/>
      <c r="Z15" s="424"/>
      <c r="AA15" s="58"/>
      <c r="AB15" s="414" t="str">
        <f>IF(Z15="A","10",IF(Z15="B","8", IF(Z15="C","7",IF(Z15="D","5","0"))))</f>
        <v>0</v>
      </c>
      <c r="AC15" s="58"/>
      <c r="AD15" s="58"/>
      <c r="AE15" s="58" t="s">
        <v>198</v>
      </c>
      <c r="AF15" s="58"/>
      <c r="AG15" s="58"/>
      <c r="AH15" s="58"/>
      <c r="AI15" s="58"/>
      <c r="AJ15" s="58"/>
      <c r="AK15" s="411"/>
      <c r="AL15" s="411"/>
      <c r="AM15" s="417"/>
      <c r="AN15" s="418"/>
      <c r="AO15" s="418"/>
      <c r="AP15" s="418"/>
      <c r="AQ15" s="419"/>
      <c r="AR15" s="195"/>
    </row>
    <row r="16" spans="1:44" ht="52.5" customHeight="1" x14ac:dyDescent="0.15">
      <c r="B16" s="503" t="s">
        <v>81</v>
      </c>
      <c r="C16" s="504"/>
      <c r="D16" s="504"/>
      <c r="E16" s="504"/>
      <c r="F16" s="504"/>
      <c r="G16" s="504"/>
      <c r="H16" s="504"/>
      <c r="I16" s="504"/>
      <c r="J16" s="505"/>
      <c r="K16" s="424" t="s">
        <v>88</v>
      </c>
      <c r="L16" s="42"/>
      <c r="M16" s="436" t="str">
        <f>IF(K16="A","3",IF(K16="B","2", IF(K16="C","1",IF(K16="D","0","評価なし"))))</f>
        <v>3</v>
      </c>
      <c r="N16" s="79" t="str">
        <f>IF(M16="評価なし",0,M16)</f>
        <v>3</v>
      </c>
      <c r="O16" s="42"/>
      <c r="P16" s="42" t="s">
        <v>199</v>
      </c>
      <c r="Q16" s="42"/>
      <c r="R16" s="42"/>
      <c r="S16" s="42"/>
      <c r="T16" s="42"/>
      <c r="U16" s="42"/>
      <c r="V16" s="42"/>
      <c r="W16" s="42"/>
      <c r="X16" s="462" t="s">
        <v>141</v>
      </c>
      <c r="Y16" s="463"/>
      <c r="Z16" s="424" t="s">
        <v>88</v>
      </c>
      <c r="AA16" s="58"/>
      <c r="AB16" s="415" t="str">
        <f>IF(Z16="A","3",IF(Z16="B","2", IF(Z16="C","1",IF(Z16="D","0","評価なし"))))</f>
        <v>3</v>
      </c>
      <c r="AC16" s="59" t="str">
        <f>IF(AB16="評価なし",0,AB16)</f>
        <v>3</v>
      </c>
      <c r="AD16" s="58"/>
      <c r="AE16" s="58" t="s">
        <v>199</v>
      </c>
      <c r="AF16" s="58"/>
      <c r="AG16" s="58"/>
      <c r="AH16" s="58"/>
      <c r="AI16" s="58"/>
      <c r="AJ16" s="58"/>
      <c r="AK16" s="411" t="s">
        <v>158</v>
      </c>
      <c r="AL16" s="411"/>
      <c r="AM16" s="417" t="s">
        <v>106</v>
      </c>
      <c r="AN16" s="418"/>
      <c r="AO16" s="418"/>
      <c r="AP16" s="418"/>
      <c r="AQ16" s="419"/>
      <c r="AR16" s="195"/>
    </row>
    <row r="17" spans="1:44" ht="52.5" customHeight="1" x14ac:dyDescent="0.15">
      <c r="B17" s="559"/>
      <c r="C17" s="560"/>
      <c r="D17" s="560"/>
      <c r="E17" s="560"/>
      <c r="F17" s="560"/>
      <c r="G17" s="560"/>
      <c r="H17" s="560"/>
      <c r="I17" s="560"/>
      <c r="J17" s="561"/>
      <c r="K17" s="425"/>
      <c r="L17" s="80"/>
      <c r="M17" s="437" t="str">
        <f>IF(K17="A","10",IF(K17="B","8", IF(K17="C","7",IF(K17="D","5","0"))))</f>
        <v>0</v>
      </c>
      <c r="N17" s="80"/>
      <c r="O17" s="80"/>
      <c r="P17" s="80" t="s">
        <v>200</v>
      </c>
      <c r="Q17" s="80"/>
      <c r="R17" s="80"/>
      <c r="S17" s="80"/>
      <c r="T17" s="80"/>
      <c r="U17" s="80"/>
      <c r="V17" s="80"/>
      <c r="W17" s="80"/>
      <c r="X17" s="464"/>
      <c r="Y17" s="465"/>
      <c r="Z17" s="425"/>
      <c r="AA17" s="130"/>
      <c r="AB17" s="416" t="str">
        <f>IF(Z17="A","10",IF(Z17="B","8", IF(Z17="C","7",IF(Z17="D","5","0"))))</f>
        <v>0</v>
      </c>
      <c r="AC17" s="130"/>
      <c r="AD17" s="130"/>
      <c r="AE17" s="130" t="s">
        <v>200</v>
      </c>
      <c r="AF17" s="130"/>
      <c r="AG17" s="130"/>
      <c r="AH17" s="130"/>
      <c r="AI17" s="130"/>
      <c r="AJ17" s="130"/>
      <c r="AK17" s="412"/>
      <c r="AL17" s="412"/>
      <c r="AM17" s="420"/>
      <c r="AN17" s="421"/>
      <c r="AO17" s="421"/>
      <c r="AP17" s="421"/>
      <c r="AQ17" s="422"/>
      <c r="AR17" s="195"/>
    </row>
    <row r="18" spans="1:44" s="6" customFormat="1" ht="65.099999999999994" customHeight="1" x14ac:dyDescent="0.15">
      <c r="B18" s="488" t="s">
        <v>51</v>
      </c>
      <c r="C18" s="489"/>
      <c r="D18" s="489"/>
      <c r="E18" s="489"/>
      <c r="F18" s="489"/>
      <c r="G18" s="489"/>
      <c r="H18" s="489"/>
      <c r="I18" s="489"/>
      <c r="J18" s="490"/>
      <c r="K18" s="332" t="s">
        <v>130</v>
      </c>
      <c r="L18" s="333"/>
      <c r="M18" s="333"/>
      <c r="N18" s="333"/>
      <c r="O18" s="333"/>
      <c r="P18" s="333"/>
      <c r="Q18" s="333"/>
      <c r="R18" s="333"/>
      <c r="S18" s="333"/>
      <c r="T18" s="333"/>
      <c r="U18" s="333"/>
      <c r="V18" s="333"/>
      <c r="W18" s="333"/>
      <c r="X18" s="333"/>
      <c r="Y18" s="334"/>
      <c r="Z18" s="392" t="s">
        <v>156</v>
      </c>
      <c r="AA18" s="240"/>
      <c r="AB18" s="240"/>
      <c r="AC18" s="240"/>
      <c r="AD18" s="240"/>
      <c r="AE18" s="240"/>
      <c r="AF18" s="240"/>
      <c r="AG18" s="240"/>
      <c r="AH18" s="240"/>
      <c r="AI18" s="240"/>
      <c r="AJ18" s="240"/>
      <c r="AK18" s="240"/>
      <c r="AL18" s="393"/>
      <c r="AM18" s="607" t="s">
        <v>106</v>
      </c>
      <c r="AN18" s="608"/>
      <c r="AO18" s="608"/>
      <c r="AP18" s="608"/>
      <c r="AQ18" s="609"/>
      <c r="AR18" s="197"/>
    </row>
    <row r="19" spans="1:44" ht="65.099999999999994" customHeight="1" thickBot="1" x14ac:dyDescent="0.2">
      <c r="B19" s="494" t="s">
        <v>42</v>
      </c>
      <c r="C19" s="495"/>
      <c r="D19" s="495"/>
      <c r="E19" s="495"/>
      <c r="F19" s="495"/>
      <c r="G19" s="495"/>
      <c r="H19" s="495"/>
      <c r="I19" s="495"/>
      <c r="J19" s="496"/>
      <c r="K19" s="361" t="s">
        <v>142</v>
      </c>
      <c r="L19" s="362"/>
      <c r="M19" s="362"/>
      <c r="N19" s="362"/>
      <c r="O19" s="362"/>
      <c r="P19" s="362"/>
      <c r="Q19" s="362"/>
      <c r="R19" s="362"/>
      <c r="S19" s="362"/>
      <c r="T19" s="362"/>
      <c r="U19" s="362"/>
      <c r="V19" s="362"/>
      <c r="W19" s="362"/>
      <c r="X19" s="362"/>
      <c r="Y19" s="363"/>
      <c r="Z19" s="429" t="s">
        <v>157</v>
      </c>
      <c r="AA19" s="430"/>
      <c r="AB19" s="430"/>
      <c r="AC19" s="430"/>
      <c r="AD19" s="430"/>
      <c r="AE19" s="430"/>
      <c r="AF19" s="430"/>
      <c r="AG19" s="430"/>
      <c r="AH19" s="430"/>
      <c r="AI19" s="430"/>
      <c r="AJ19" s="430"/>
      <c r="AK19" s="430"/>
      <c r="AL19" s="430"/>
      <c r="AM19" s="610" t="s">
        <v>106</v>
      </c>
      <c r="AN19" s="611"/>
      <c r="AO19" s="611"/>
      <c r="AP19" s="611"/>
      <c r="AQ19" s="612"/>
      <c r="AR19" s="195"/>
    </row>
    <row r="20" spans="1:44" s="14" customFormat="1" ht="42" customHeight="1" x14ac:dyDescent="0.15">
      <c r="A20" s="20"/>
      <c r="B20" s="562" t="s">
        <v>17</v>
      </c>
      <c r="C20" s="563"/>
      <c r="D20" s="563"/>
      <c r="E20" s="563"/>
      <c r="F20" s="563"/>
      <c r="G20" s="563"/>
      <c r="H20" s="563"/>
      <c r="I20" s="563"/>
      <c r="J20" s="564"/>
      <c r="K20" s="101" t="str">
        <f>IF(M20="評価なし","評価なし",IF(M20&gt;=2.5,"A",IF(M20&gt;=1.5,"B", IF(M20&gt;=0.5,"C",IF(M20&lt;0.5,"D","評価なし")))))</f>
        <v>A</v>
      </c>
      <c r="L20" s="40"/>
      <c r="M20" s="31">
        <f>IF(AND(M21="評価なし",M22="評価なし"),"評価なし",(N21+N22)/(2-N20))</f>
        <v>3</v>
      </c>
      <c r="N20" s="40">
        <f>COUNTIF(M21:M22,"評価なし")</f>
        <v>0</v>
      </c>
      <c r="O20" s="40"/>
      <c r="P20" s="40"/>
      <c r="Q20" s="40"/>
      <c r="R20" s="40"/>
      <c r="S20" s="40"/>
      <c r="T20" s="40"/>
      <c r="U20" s="40"/>
      <c r="V20" s="40"/>
      <c r="W20" s="40"/>
      <c r="X20" s="306"/>
      <c r="Y20" s="320"/>
      <c r="Z20" s="101" t="str">
        <f>IF(AB20="評価なし","評価なし",IF(AB20&gt;=2.5,"A",IF(AB20&gt;=1.5,"B", IF(AB20&gt;=0.5,"C",IF(AB20&lt;0.5,"D","評価なし")))))</f>
        <v>A</v>
      </c>
      <c r="AA20" s="40"/>
      <c r="AB20" s="31">
        <f>IF(AND(AB21="評価なし",AB22="評価なし"),"評価なし",(AC21+AC22)/(2-AC20))</f>
        <v>3</v>
      </c>
      <c r="AC20" s="40">
        <f>COUNTIF(AB21:AB22,"評価なし")</f>
        <v>0</v>
      </c>
      <c r="AD20" s="40"/>
      <c r="AE20" s="40"/>
      <c r="AF20" s="40"/>
      <c r="AG20" s="40"/>
      <c r="AH20" s="40"/>
      <c r="AI20" s="40"/>
      <c r="AJ20" s="40"/>
      <c r="AK20" s="321"/>
      <c r="AL20" s="322"/>
      <c r="AM20" s="426" t="s">
        <v>17</v>
      </c>
      <c r="AN20" s="427"/>
      <c r="AO20" s="427"/>
      <c r="AP20" s="427"/>
      <c r="AQ20" s="428"/>
      <c r="AR20" s="198"/>
    </row>
    <row r="21" spans="1:44" s="14" customFormat="1" ht="90" customHeight="1" x14ac:dyDescent="0.15">
      <c r="A21" s="20"/>
      <c r="B21" s="518" t="s">
        <v>11</v>
      </c>
      <c r="C21" s="519"/>
      <c r="D21" s="519"/>
      <c r="E21" s="519"/>
      <c r="F21" s="519"/>
      <c r="G21" s="519"/>
      <c r="H21" s="519"/>
      <c r="I21" s="519"/>
      <c r="J21" s="520"/>
      <c r="K21" s="106" t="s">
        <v>88</v>
      </c>
      <c r="L21" s="41"/>
      <c r="M21" s="203" t="str">
        <f>IF(K21="A","3",IF(K21="B","2", IF(K21="C","1",IF(K21="D","0","評価なし"))))</f>
        <v>3</v>
      </c>
      <c r="N21" s="73" t="str">
        <f>IF(M21="評価なし",0,M21)</f>
        <v>3</v>
      </c>
      <c r="O21" s="41"/>
      <c r="P21" s="41"/>
      <c r="Q21" s="41"/>
      <c r="R21" s="41"/>
      <c r="S21" s="41"/>
      <c r="T21" s="41"/>
      <c r="U21" s="41"/>
      <c r="V21" s="41"/>
      <c r="W21" s="41"/>
      <c r="X21" s="323" t="s">
        <v>153</v>
      </c>
      <c r="Y21" s="324"/>
      <c r="Z21" s="106" t="s">
        <v>88</v>
      </c>
      <c r="AA21" s="110"/>
      <c r="AB21" s="205" t="str">
        <f>IF(Z21="A","3",IF(Z21="B","2", IF(Z21="C","1",IF(Z21="D","0","評価なし"))))</f>
        <v>3</v>
      </c>
      <c r="AC21" s="47" t="str">
        <f>IF(AB21="評価なし",0,AB21)</f>
        <v>3</v>
      </c>
      <c r="AD21" s="110"/>
      <c r="AE21" s="110"/>
      <c r="AF21" s="110"/>
      <c r="AG21" s="110"/>
      <c r="AH21" s="110"/>
      <c r="AI21" s="110"/>
      <c r="AJ21" s="110"/>
      <c r="AK21" s="326" t="s">
        <v>159</v>
      </c>
      <c r="AL21" s="327"/>
      <c r="AM21" s="613" t="s">
        <v>106</v>
      </c>
      <c r="AN21" s="614"/>
      <c r="AO21" s="614"/>
      <c r="AP21" s="614"/>
      <c r="AQ21" s="615"/>
      <c r="AR21" s="198"/>
    </row>
    <row r="22" spans="1:44" s="14" customFormat="1" ht="90" customHeight="1" x14ac:dyDescent="0.15">
      <c r="A22" s="20"/>
      <c r="B22" s="544" t="s">
        <v>86</v>
      </c>
      <c r="C22" s="545"/>
      <c r="D22" s="545"/>
      <c r="E22" s="545"/>
      <c r="F22" s="545"/>
      <c r="G22" s="545"/>
      <c r="H22" s="545"/>
      <c r="I22" s="545"/>
      <c r="J22" s="546"/>
      <c r="K22" s="166" t="s">
        <v>88</v>
      </c>
      <c r="L22" s="43"/>
      <c r="M22" s="131" t="str">
        <f>IF(K22="A","3",IF(K22="B","2", IF(K22="C","1",IF(K22="D","0","評価なし"))))</f>
        <v>3</v>
      </c>
      <c r="N22" s="74" t="str">
        <f>IF(M22="評価なし",0,M22)</f>
        <v>3</v>
      </c>
      <c r="O22" s="43"/>
      <c r="P22" s="43"/>
      <c r="Q22" s="43"/>
      <c r="R22" s="43"/>
      <c r="S22" s="43"/>
      <c r="T22" s="43"/>
      <c r="U22" s="43"/>
      <c r="V22" s="43"/>
      <c r="W22" s="43"/>
      <c r="X22" s="325" t="s">
        <v>134</v>
      </c>
      <c r="Y22" s="287"/>
      <c r="Z22" s="103" t="s">
        <v>88</v>
      </c>
      <c r="AA22" s="140"/>
      <c r="AB22" s="207" t="str">
        <f>IF(Z22="A","3",IF(Z22="B","2", IF(Z22="C","1",IF(Z22="D","0","評価なし"))))</f>
        <v>3</v>
      </c>
      <c r="AC22" s="52" t="str">
        <f>IF(AB22="評価なし",0,AB22)</f>
        <v>3</v>
      </c>
      <c r="AD22" s="140"/>
      <c r="AE22" s="140"/>
      <c r="AF22" s="140"/>
      <c r="AG22" s="140"/>
      <c r="AH22" s="140"/>
      <c r="AI22" s="140"/>
      <c r="AJ22" s="140"/>
      <c r="AK22" s="328" t="s">
        <v>160</v>
      </c>
      <c r="AL22" s="329"/>
      <c r="AM22" s="616" t="s">
        <v>106</v>
      </c>
      <c r="AN22" s="617"/>
      <c r="AO22" s="617"/>
      <c r="AP22" s="617"/>
      <c r="AQ22" s="618"/>
      <c r="AR22" s="198"/>
    </row>
    <row r="23" spans="1:44" ht="58.5" customHeight="1" x14ac:dyDescent="0.15">
      <c r="B23" s="488" t="s">
        <v>52</v>
      </c>
      <c r="C23" s="489"/>
      <c r="D23" s="489"/>
      <c r="E23" s="489"/>
      <c r="F23" s="489"/>
      <c r="G23" s="489"/>
      <c r="H23" s="489"/>
      <c r="I23" s="489"/>
      <c r="J23" s="490"/>
      <c r="K23" s="370" t="s">
        <v>135</v>
      </c>
      <c r="L23" s="371"/>
      <c r="M23" s="371"/>
      <c r="N23" s="371"/>
      <c r="O23" s="371"/>
      <c r="P23" s="371"/>
      <c r="Q23" s="371"/>
      <c r="R23" s="371"/>
      <c r="S23" s="371"/>
      <c r="T23" s="371"/>
      <c r="U23" s="371"/>
      <c r="V23" s="371"/>
      <c r="W23" s="371"/>
      <c r="X23" s="371"/>
      <c r="Y23" s="372"/>
      <c r="Z23" s="364" t="s">
        <v>161</v>
      </c>
      <c r="AA23" s="365"/>
      <c r="AB23" s="365"/>
      <c r="AC23" s="365"/>
      <c r="AD23" s="365"/>
      <c r="AE23" s="365"/>
      <c r="AF23" s="365"/>
      <c r="AG23" s="365"/>
      <c r="AH23" s="365"/>
      <c r="AI23" s="365"/>
      <c r="AJ23" s="365"/>
      <c r="AK23" s="365"/>
      <c r="AL23" s="366"/>
      <c r="AM23" s="619" t="s">
        <v>106</v>
      </c>
      <c r="AN23" s="620"/>
      <c r="AO23" s="620"/>
      <c r="AP23" s="620"/>
      <c r="AQ23" s="621"/>
      <c r="AR23" s="195"/>
    </row>
    <row r="24" spans="1:44" ht="58.5" customHeight="1" thickBot="1" x14ac:dyDescent="0.2">
      <c r="B24" s="494" t="s">
        <v>42</v>
      </c>
      <c r="C24" s="495"/>
      <c r="D24" s="495"/>
      <c r="E24" s="495"/>
      <c r="F24" s="495"/>
      <c r="G24" s="495"/>
      <c r="H24" s="495"/>
      <c r="I24" s="495"/>
      <c r="J24" s="496"/>
      <c r="K24" s="367" t="s">
        <v>143</v>
      </c>
      <c r="L24" s="368"/>
      <c r="M24" s="368"/>
      <c r="N24" s="368"/>
      <c r="O24" s="368"/>
      <c r="P24" s="368"/>
      <c r="Q24" s="368"/>
      <c r="R24" s="368"/>
      <c r="S24" s="368"/>
      <c r="T24" s="368"/>
      <c r="U24" s="368"/>
      <c r="V24" s="368"/>
      <c r="W24" s="368"/>
      <c r="X24" s="368"/>
      <c r="Y24" s="369"/>
      <c r="Z24" s="364" t="s">
        <v>162</v>
      </c>
      <c r="AA24" s="365"/>
      <c r="AB24" s="365"/>
      <c r="AC24" s="365"/>
      <c r="AD24" s="365"/>
      <c r="AE24" s="365"/>
      <c r="AF24" s="365"/>
      <c r="AG24" s="365"/>
      <c r="AH24" s="365"/>
      <c r="AI24" s="365"/>
      <c r="AJ24" s="365"/>
      <c r="AK24" s="365"/>
      <c r="AL24" s="366"/>
      <c r="AM24" s="610" t="s">
        <v>106</v>
      </c>
      <c r="AN24" s="611"/>
      <c r="AO24" s="611"/>
      <c r="AP24" s="611"/>
      <c r="AQ24" s="612"/>
      <c r="AR24" s="195"/>
    </row>
    <row r="25" spans="1:44" ht="33" customHeight="1" x14ac:dyDescent="0.15">
      <c r="B25" s="497" t="s">
        <v>18</v>
      </c>
      <c r="C25" s="498"/>
      <c r="D25" s="498"/>
      <c r="E25" s="498"/>
      <c r="F25" s="498"/>
      <c r="G25" s="498"/>
      <c r="H25" s="498"/>
      <c r="I25" s="498"/>
      <c r="J25" s="499"/>
      <c r="K25" s="101" t="str">
        <f>IF(M25="評価なし","評価なし",IF(M25&gt;=2.5,"A",IF(M25&gt;=1.5,"B", IF(M25&gt;=0.5,"C",IF(M25&lt;0.5,"D","評価なし")))))</f>
        <v>A</v>
      </c>
      <c r="L25" s="16"/>
      <c r="M25" s="64">
        <f>IF(AND(M27="評価なし",M28="評価なし",M29="評価なし",M30="評価なし"),"評価なし",(N27+N28+N29+N30)/(4-N25))</f>
        <v>2.75</v>
      </c>
      <c r="N25" s="40">
        <f>COUNTIF(M27:M30,"評価なし")</f>
        <v>0</v>
      </c>
      <c r="O25" s="16"/>
      <c r="P25" s="16"/>
      <c r="Q25" s="16"/>
      <c r="R25" s="16"/>
      <c r="S25" s="16"/>
      <c r="T25" s="16"/>
      <c r="U25" s="16"/>
      <c r="V25" s="16"/>
      <c r="W25" s="16"/>
      <c r="X25" s="306"/>
      <c r="Y25" s="320"/>
      <c r="Z25" s="101" t="str">
        <f>IF(AB25="評価なし","評価なし",IF(AB25&gt;=2.5,"A",IF(AB25&gt;=1.5,"B", IF(AB25&gt;=0.5,"C",IF(AB25&lt;0.5,"D","評価なし")))))</f>
        <v>A</v>
      </c>
      <c r="AA25" s="16"/>
      <c r="AB25" s="64">
        <f>IF(AND(AB27="評価なし",AB28="評価なし",AB29="評価なし",AB30="評価なし"),"評価なし",(AC27+AC28+AC29+AC30)/(4-AC25))</f>
        <v>3</v>
      </c>
      <c r="AC25" s="40">
        <f>COUNTIF(AB27:AB30,"評価なし")</f>
        <v>0</v>
      </c>
      <c r="AD25" s="16"/>
      <c r="AE25" s="16"/>
      <c r="AF25" s="16"/>
      <c r="AG25" s="16"/>
      <c r="AH25" s="16"/>
      <c r="AI25" s="16"/>
      <c r="AJ25" s="16"/>
      <c r="AK25" s="306"/>
      <c r="AL25" s="307"/>
      <c r="AM25" s="506" t="s">
        <v>18</v>
      </c>
      <c r="AN25" s="507"/>
      <c r="AO25" s="507"/>
      <c r="AP25" s="507"/>
      <c r="AQ25" s="508"/>
      <c r="AR25" s="195"/>
    </row>
    <row r="26" spans="1:44" ht="78.75" customHeight="1" x14ac:dyDescent="0.15">
      <c r="B26" s="518" t="s">
        <v>85</v>
      </c>
      <c r="C26" s="519"/>
      <c r="D26" s="519"/>
      <c r="E26" s="519"/>
      <c r="F26" s="519"/>
      <c r="G26" s="519"/>
      <c r="H26" s="519"/>
      <c r="I26" s="519"/>
      <c r="J26" s="520"/>
      <c r="K26" s="181" t="s">
        <v>88</v>
      </c>
      <c r="L26" s="133"/>
      <c r="M26" s="38" t="str">
        <f>IF(K26="A","3",IF(K26="B","2", IF(K26="C","1",IF(K26="D","0","評価なし"))))</f>
        <v>3</v>
      </c>
      <c r="N26" s="135" t="str">
        <f>IF(M26="評価なし",0,M26)</f>
        <v>3</v>
      </c>
      <c r="O26" s="133"/>
      <c r="P26" s="133"/>
      <c r="Q26" s="133"/>
      <c r="R26" s="133"/>
      <c r="S26" s="133"/>
      <c r="T26" s="133"/>
      <c r="U26" s="133"/>
      <c r="V26" s="133"/>
      <c r="W26" s="133"/>
      <c r="X26" s="352" t="s">
        <v>136</v>
      </c>
      <c r="Y26" s="353"/>
      <c r="Z26" s="189" t="s">
        <v>88</v>
      </c>
      <c r="AA26" s="136"/>
      <c r="AB26" s="49" t="str">
        <f>IF(Z26="A","3",IF(Z26="B","2", IF(Z26="C","1",IF(Z26="D","0","評価なし"))))</f>
        <v>3</v>
      </c>
      <c r="AC26" s="137" t="str">
        <f>IF(AB26="評価なし",0,AB26)</f>
        <v>3</v>
      </c>
      <c r="AD26" s="133"/>
      <c r="AE26" s="133"/>
      <c r="AF26" s="133"/>
      <c r="AG26" s="133"/>
      <c r="AH26" s="133"/>
      <c r="AI26" s="133"/>
      <c r="AJ26" s="133"/>
      <c r="AK26" s="359" t="s">
        <v>164</v>
      </c>
      <c r="AL26" s="360"/>
      <c r="AM26" s="622" t="s">
        <v>106</v>
      </c>
      <c r="AN26" s="623"/>
      <c r="AO26" s="623"/>
      <c r="AP26" s="623"/>
      <c r="AQ26" s="624"/>
      <c r="AR26" s="195"/>
    </row>
    <row r="27" spans="1:44" ht="78.75" customHeight="1" x14ac:dyDescent="0.15">
      <c r="B27" s="500" t="s">
        <v>66</v>
      </c>
      <c r="C27" s="501"/>
      <c r="D27" s="501"/>
      <c r="E27" s="501"/>
      <c r="F27" s="501"/>
      <c r="G27" s="501"/>
      <c r="H27" s="501"/>
      <c r="I27" s="501"/>
      <c r="J27" s="502"/>
      <c r="K27" s="141" t="s">
        <v>90</v>
      </c>
      <c r="L27" s="134"/>
      <c r="M27" s="38" t="str">
        <f>IF(K27="A","3",IF(K27="B","2", IF(K27="C","1",IF(K27="D","0","評価なし"))))</f>
        <v>2</v>
      </c>
      <c r="N27" s="135" t="str">
        <f>IF(M27="評価なし",0,M27)</f>
        <v>2</v>
      </c>
      <c r="O27" s="134"/>
      <c r="P27" s="134"/>
      <c r="Q27" s="134"/>
      <c r="R27" s="134"/>
      <c r="S27" s="134"/>
      <c r="T27" s="134"/>
      <c r="U27" s="134"/>
      <c r="V27" s="134"/>
      <c r="W27" s="134"/>
      <c r="X27" s="354" t="s">
        <v>144</v>
      </c>
      <c r="Y27" s="355"/>
      <c r="Z27" s="189" t="s">
        <v>88</v>
      </c>
      <c r="AA27" s="136"/>
      <c r="AB27" s="49" t="str">
        <f>IF(Z27="A","3",IF(Z27="B","2", IF(Z27="C","1",IF(Z27="D","0","評価なし"))))</f>
        <v>3</v>
      </c>
      <c r="AC27" s="137" t="str">
        <f>IF(AB27="評価なし",0,AB27)</f>
        <v>3</v>
      </c>
      <c r="AD27" s="136"/>
      <c r="AE27" s="136"/>
      <c r="AF27" s="136"/>
      <c r="AG27" s="136"/>
      <c r="AH27" s="136"/>
      <c r="AI27" s="136"/>
      <c r="AJ27" s="136"/>
      <c r="AK27" s="300" t="s">
        <v>167</v>
      </c>
      <c r="AL27" s="301"/>
      <c r="AM27" s="625" t="s">
        <v>106</v>
      </c>
      <c r="AN27" s="626"/>
      <c r="AO27" s="626"/>
      <c r="AP27" s="626"/>
      <c r="AQ27" s="627"/>
      <c r="AR27" s="195"/>
    </row>
    <row r="28" spans="1:44" ht="78.75" customHeight="1" x14ac:dyDescent="0.15">
      <c r="B28" s="500" t="s">
        <v>67</v>
      </c>
      <c r="C28" s="501"/>
      <c r="D28" s="501"/>
      <c r="E28" s="501"/>
      <c r="F28" s="501"/>
      <c r="G28" s="501"/>
      <c r="H28" s="501"/>
      <c r="I28" s="501"/>
      <c r="J28" s="502"/>
      <c r="K28" s="141" t="s">
        <v>88</v>
      </c>
      <c r="L28" s="134"/>
      <c r="M28" s="38" t="str">
        <f>IF(K28="A","3",IF(K28="B","2", IF(K28="C","1",IF(K28="D","0","評価なし"))))</f>
        <v>3</v>
      </c>
      <c r="N28" s="135" t="str">
        <f>IF(M28="評価なし",0,M28)</f>
        <v>3</v>
      </c>
      <c r="O28" s="134"/>
      <c r="P28" s="134"/>
      <c r="Q28" s="134"/>
      <c r="R28" s="134"/>
      <c r="S28" s="134"/>
      <c r="T28" s="134"/>
      <c r="U28" s="134"/>
      <c r="V28" s="134"/>
      <c r="W28" s="134"/>
      <c r="X28" s="540" t="s">
        <v>206</v>
      </c>
      <c r="Y28" s="541"/>
      <c r="Z28" s="141" t="s">
        <v>88</v>
      </c>
      <c r="AA28" s="136"/>
      <c r="AB28" s="49" t="str">
        <f>IF(Z28="A","3",IF(Z28="B","2", IF(Z28="C","1",IF(Z28="D","0","評価なし"))))</f>
        <v>3</v>
      </c>
      <c r="AC28" s="137" t="str">
        <f t="shared" ref="AC28:AC29" si="0">IF(AB28="評価なし",0,AB28)</f>
        <v>3</v>
      </c>
      <c r="AD28" s="136"/>
      <c r="AE28" s="136"/>
      <c r="AF28" s="136"/>
      <c r="AG28" s="136"/>
      <c r="AH28" s="136"/>
      <c r="AI28" s="136"/>
      <c r="AJ28" s="136"/>
      <c r="AK28" s="300" t="s">
        <v>163</v>
      </c>
      <c r="AL28" s="301"/>
      <c r="AM28" s="625" t="s">
        <v>106</v>
      </c>
      <c r="AN28" s="626"/>
      <c r="AO28" s="626"/>
      <c r="AP28" s="626"/>
      <c r="AQ28" s="627"/>
      <c r="AR28" s="195"/>
    </row>
    <row r="29" spans="1:44" ht="78.75" customHeight="1" x14ac:dyDescent="0.15">
      <c r="B29" s="500" t="s">
        <v>68</v>
      </c>
      <c r="C29" s="501"/>
      <c r="D29" s="501"/>
      <c r="E29" s="501"/>
      <c r="F29" s="501"/>
      <c r="G29" s="501"/>
      <c r="H29" s="501"/>
      <c r="I29" s="501"/>
      <c r="J29" s="502"/>
      <c r="K29" s="141" t="s">
        <v>88</v>
      </c>
      <c r="L29" s="134"/>
      <c r="M29" s="38" t="str">
        <f>IF(K29="A","3",IF(K29="B","2", IF(K29="C","1",IF(K29="D","0","評価なし"))))</f>
        <v>3</v>
      </c>
      <c r="N29" s="135" t="str">
        <f>IF(M29="評価なし",0,M29)</f>
        <v>3</v>
      </c>
      <c r="O29" s="134"/>
      <c r="P29" s="134"/>
      <c r="Q29" s="134"/>
      <c r="R29" s="134"/>
      <c r="S29" s="134"/>
      <c r="T29" s="134"/>
      <c r="U29" s="134"/>
      <c r="V29" s="134"/>
      <c r="W29" s="134"/>
      <c r="X29" s="542" t="s">
        <v>108</v>
      </c>
      <c r="Y29" s="543"/>
      <c r="Z29" s="141" t="s">
        <v>88</v>
      </c>
      <c r="AA29" s="136"/>
      <c r="AB29" s="49" t="str">
        <f>IF(Z29="A","3",IF(Z29="B","2", IF(Z29="C","1",IF(Z29="D","0","評価なし"))))</f>
        <v>3</v>
      </c>
      <c r="AC29" s="137" t="str">
        <f t="shared" si="0"/>
        <v>3</v>
      </c>
      <c r="AD29" s="136"/>
      <c r="AE29" s="136"/>
      <c r="AF29" s="136"/>
      <c r="AG29" s="136"/>
      <c r="AH29" s="136"/>
      <c r="AI29" s="136"/>
      <c r="AJ29" s="136"/>
      <c r="AK29" s="300" t="s">
        <v>165</v>
      </c>
      <c r="AL29" s="301"/>
      <c r="AM29" s="625" t="s">
        <v>106</v>
      </c>
      <c r="AN29" s="626"/>
      <c r="AO29" s="626"/>
      <c r="AP29" s="626"/>
      <c r="AQ29" s="627"/>
      <c r="AR29" s="195"/>
    </row>
    <row r="30" spans="1:44" ht="84" customHeight="1" x14ac:dyDescent="0.15">
      <c r="B30" s="503" t="s">
        <v>69</v>
      </c>
      <c r="C30" s="504"/>
      <c r="D30" s="504"/>
      <c r="E30" s="504"/>
      <c r="F30" s="504"/>
      <c r="G30" s="504"/>
      <c r="H30" s="504"/>
      <c r="I30" s="504"/>
      <c r="J30" s="505"/>
      <c r="K30" s="182" t="s">
        <v>88</v>
      </c>
      <c r="L30" s="134"/>
      <c r="M30" s="204" t="str">
        <f>IF(K30="A","3",IF(K30="B","2", IF(K30="C","1",IF(K30="D","0","評価なし"))))</f>
        <v>3</v>
      </c>
      <c r="N30" s="139" t="str">
        <f>IF(M30="評価なし",0,M30)</f>
        <v>3</v>
      </c>
      <c r="O30" s="134"/>
      <c r="P30" s="134"/>
      <c r="Q30" s="134"/>
      <c r="R30" s="134"/>
      <c r="S30" s="134"/>
      <c r="T30" s="134"/>
      <c r="U30" s="134"/>
      <c r="V30" s="134"/>
      <c r="W30" s="134"/>
      <c r="X30" s="302" t="s">
        <v>109</v>
      </c>
      <c r="Y30" s="303"/>
      <c r="Z30" s="170" t="s">
        <v>88</v>
      </c>
      <c r="AA30" s="171"/>
      <c r="AB30" s="207" t="str">
        <f>IF(Z30="A","3",IF(Z30="B","2", IF(Z30="C","1",IF(Z30="D","0","評価なし"))))</f>
        <v>3</v>
      </c>
      <c r="AC30" s="172" t="str">
        <f>IF(AB30="評価なし",0,AB30)</f>
        <v>3</v>
      </c>
      <c r="AD30" s="171"/>
      <c r="AE30" s="171"/>
      <c r="AF30" s="171"/>
      <c r="AG30" s="171"/>
      <c r="AH30" s="171"/>
      <c r="AI30" s="171"/>
      <c r="AJ30" s="171"/>
      <c r="AK30" s="300" t="s">
        <v>163</v>
      </c>
      <c r="AL30" s="301"/>
      <c r="AM30" s="628" t="s">
        <v>106</v>
      </c>
      <c r="AN30" s="629"/>
      <c r="AO30" s="629"/>
      <c r="AP30" s="629"/>
      <c r="AQ30" s="630"/>
      <c r="AR30" s="195"/>
    </row>
    <row r="31" spans="1:44" ht="56.25" customHeight="1" x14ac:dyDescent="0.15">
      <c r="B31" s="488" t="s">
        <v>52</v>
      </c>
      <c r="C31" s="489"/>
      <c r="D31" s="489"/>
      <c r="E31" s="489"/>
      <c r="F31" s="489"/>
      <c r="G31" s="489"/>
      <c r="H31" s="489"/>
      <c r="I31" s="489"/>
      <c r="J31" s="490"/>
      <c r="K31" s="537" t="s">
        <v>114</v>
      </c>
      <c r="L31" s="538"/>
      <c r="M31" s="538"/>
      <c r="N31" s="538"/>
      <c r="O31" s="538"/>
      <c r="P31" s="538"/>
      <c r="Q31" s="538"/>
      <c r="R31" s="538"/>
      <c r="S31" s="538"/>
      <c r="T31" s="538"/>
      <c r="U31" s="538"/>
      <c r="V31" s="538"/>
      <c r="W31" s="538"/>
      <c r="X31" s="538"/>
      <c r="Y31" s="539"/>
      <c r="Z31" s="346" t="s">
        <v>166</v>
      </c>
      <c r="AA31" s="347"/>
      <c r="AB31" s="347"/>
      <c r="AC31" s="347"/>
      <c r="AD31" s="347"/>
      <c r="AE31" s="347"/>
      <c r="AF31" s="347"/>
      <c r="AG31" s="347"/>
      <c r="AH31" s="347"/>
      <c r="AI31" s="347"/>
      <c r="AJ31" s="347"/>
      <c r="AK31" s="347"/>
      <c r="AL31" s="348"/>
      <c r="AM31" s="619" t="s">
        <v>106</v>
      </c>
      <c r="AN31" s="620"/>
      <c r="AO31" s="620"/>
      <c r="AP31" s="620"/>
      <c r="AQ31" s="621"/>
      <c r="AR31" s="195"/>
    </row>
    <row r="32" spans="1:44" ht="56.25" customHeight="1" x14ac:dyDescent="0.15">
      <c r="B32" s="488" t="s">
        <v>42</v>
      </c>
      <c r="C32" s="489"/>
      <c r="D32" s="489"/>
      <c r="E32" s="489"/>
      <c r="F32" s="489"/>
      <c r="G32" s="489"/>
      <c r="H32" s="489"/>
      <c r="I32" s="489"/>
      <c r="J32" s="490"/>
      <c r="K32" s="537" t="s">
        <v>137</v>
      </c>
      <c r="L32" s="538"/>
      <c r="M32" s="538"/>
      <c r="N32" s="538"/>
      <c r="O32" s="538"/>
      <c r="P32" s="538"/>
      <c r="Q32" s="538"/>
      <c r="R32" s="538"/>
      <c r="S32" s="538"/>
      <c r="T32" s="538"/>
      <c r="U32" s="538"/>
      <c r="V32" s="538"/>
      <c r="W32" s="538"/>
      <c r="X32" s="538"/>
      <c r="Y32" s="539"/>
      <c r="Z32" s="349" t="s">
        <v>188</v>
      </c>
      <c r="AA32" s="350"/>
      <c r="AB32" s="350"/>
      <c r="AC32" s="350"/>
      <c r="AD32" s="350"/>
      <c r="AE32" s="350"/>
      <c r="AF32" s="350"/>
      <c r="AG32" s="350"/>
      <c r="AH32" s="350"/>
      <c r="AI32" s="350"/>
      <c r="AJ32" s="350"/>
      <c r="AK32" s="350"/>
      <c r="AL32" s="351"/>
      <c r="AM32" s="631" t="s">
        <v>106</v>
      </c>
      <c r="AN32" s="632"/>
      <c r="AO32" s="632"/>
      <c r="AP32" s="632"/>
      <c r="AQ32" s="633"/>
      <c r="AR32" s="195"/>
    </row>
    <row r="33" spans="1:44" s="1" customFormat="1" ht="39" customHeight="1" thickBot="1" x14ac:dyDescent="0.2">
      <c r="A33" s="20"/>
      <c r="B33" s="509" t="s">
        <v>59</v>
      </c>
      <c r="C33" s="510"/>
      <c r="D33" s="510"/>
      <c r="E33" s="510"/>
      <c r="F33" s="510"/>
      <c r="G33" s="510"/>
      <c r="H33" s="510"/>
      <c r="I33" s="510"/>
      <c r="J33" s="511"/>
      <c r="K33" s="100" t="str">
        <f>IF(M33="評価なし","評価なし",IF(M33&gt;=2.5,"A",IF(M33&gt;=1.5,"B", IF(M33&gt;=0.5,"C",IF(M33&lt;0.5,"D","評価なし")))))</f>
        <v>A</v>
      </c>
      <c r="L33" s="54"/>
      <c r="M33" s="71">
        <f>IF(AND(M35="評価なし",M36="評価なし",M40="評価なし",M45="評価なし",M46="評価なし",M47="評価なし"),"評価なし",(N35+N36+N40+N45+N46+N47)/(6-N33))</f>
        <v>2.6666666666666665</v>
      </c>
      <c r="N33" s="72">
        <f>COUNTIF(M35:M36,"評価なし")+COUNTIF(M40,"評価なし")+COUNTIF(M45:M47,"評価なし")</f>
        <v>0</v>
      </c>
      <c r="O33" s="54"/>
      <c r="P33" s="54"/>
      <c r="Q33" s="54"/>
      <c r="R33" s="54"/>
      <c r="S33" s="54"/>
      <c r="T33" s="54"/>
      <c r="U33" s="54"/>
      <c r="V33" s="54"/>
      <c r="W33" s="54"/>
      <c r="X33" s="306"/>
      <c r="Y33" s="307"/>
      <c r="Z33" s="100" t="str">
        <f>IF(AB33="評価なし","評価なし",IF(AB33&gt;=2.5,"A",IF(AB33&gt;=1.5,"B", IF(AB33&gt;=0.5,"C",IF(AB33&lt;0.5,"D","評価なし")))))</f>
        <v>A</v>
      </c>
      <c r="AA33" s="2"/>
      <c r="AB33" s="63">
        <f>IF(AND(AB35="評価なし",AB36="評価なし",AB40="評価なし",AB45="評価なし",AB46="評価なし",AB47="評価なし"),"評価なし",(AC35+AC36+AC40+AC45+AC46+AC47)/(6-AC33))</f>
        <v>2.8333333333333335</v>
      </c>
      <c r="AC33" s="40">
        <f>COUNTIF(AB35:AB36,"評価なし")+COUNTIF(AB40,"評価なし")+COUNTIF(AB45:AB47,"評価なし")</f>
        <v>0</v>
      </c>
      <c r="AD33" s="2"/>
      <c r="AE33" s="2"/>
      <c r="AF33" s="2"/>
      <c r="AG33" s="2"/>
      <c r="AH33" s="2"/>
      <c r="AI33" s="2"/>
      <c r="AJ33" s="2"/>
      <c r="AK33" s="306"/>
      <c r="AL33" s="307"/>
      <c r="AM33" s="509" t="s">
        <v>19</v>
      </c>
      <c r="AN33" s="510"/>
      <c r="AO33" s="510"/>
      <c r="AP33" s="510"/>
      <c r="AQ33" s="511"/>
      <c r="AR33" s="196"/>
    </row>
    <row r="34" spans="1:44" s="1" customFormat="1" ht="35.25" customHeight="1" x14ac:dyDescent="0.15">
      <c r="A34" s="20"/>
      <c r="B34" s="525" t="s">
        <v>20</v>
      </c>
      <c r="C34" s="513"/>
      <c r="D34" s="513"/>
      <c r="E34" s="513"/>
      <c r="F34" s="513"/>
      <c r="G34" s="513"/>
      <c r="H34" s="513"/>
      <c r="I34" s="513"/>
      <c r="J34" s="514"/>
      <c r="K34" s="111" t="str">
        <f>IF(M34="評価なし","評価なし",IF(M34&gt;=2.5,"A",IF(M34&gt;=1.5,"B", IF(M34&gt;=0.5,"C",IF(M34&lt;0.5,"D","評価なし")))))</f>
        <v>A</v>
      </c>
      <c r="L34" s="2"/>
      <c r="M34" s="64">
        <f>IF(AND(M35="評価なし",M36="評価なし"),"評価なし",(N35+N36)/(2-N34))</f>
        <v>3</v>
      </c>
      <c r="N34" s="40">
        <f>COUNTIF(M35:M36,"評価なし")</f>
        <v>0</v>
      </c>
      <c r="O34" s="2"/>
      <c r="P34" s="2"/>
      <c r="Q34" s="2"/>
      <c r="R34" s="2"/>
      <c r="S34" s="2"/>
      <c r="T34" s="2"/>
      <c r="U34" s="2"/>
      <c r="V34" s="2"/>
      <c r="W34" s="2"/>
      <c r="X34" s="304"/>
      <c r="Y34" s="305"/>
      <c r="Z34" s="101" t="str">
        <f>IF(AB34="評価なし","評価なし",IF(AB34&gt;=2.5,"A",IF(AB34&gt;=1.5,"B", IF(AB34&gt;=0.5,"C",IF(AB34&lt;0.5,"D","評価なし")))))</f>
        <v>A</v>
      </c>
      <c r="AA34" s="2"/>
      <c r="AB34" s="13">
        <f>IF(AND(AB35="評価なし",AB36="評価なし"),"評価なし",(AC35+AC36)/(2-AC34))</f>
        <v>3</v>
      </c>
      <c r="AC34" s="40">
        <f>COUNTIF(AB35:AB36,"評価なし")</f>
        <v>0</v>
      </c>
      <c r="AD34" s="2"/>
      <c r="AE34" s="2"/>
      <c r="AF34" s="2"/>
      <c r="AG34" s="2"/>
      <c r="AH34" s="2"/>
      <c r="AI34" s="2"/>
      <c r="AJ34" s="2"/>
      <c r="AK34" s="304"/>
      <c r="AL34" s="305"/>
      <c r="AM34" s="512" t="s">
        <v>20</v>
      </c>
      <c r="AN34" s="513"/>
      <c r="AO34" s="513"/>
      <c r="AP34" s="513"/>
      <c r="AQ34" s="514"/>
      <c r="AR34" s="196"/>
    </row>
    <row r="35" spans="1:44" s="1" customFormat="1" ht="120.75" customHeight="1" x14ac:dyDescent="0.15">
      <c r="A35" s="20"/>
      <c r="B35" s="526" t="s">
        <v>70</v>
      </c>
      <c r="C35" s="527"/>
      <c r="D35" s="527"/>
      <c r="E35" s="527"/>
      <c r="F35" s="527"/>
      <c r="G35" s="527"/>
      <c r="H35" s="527"/>
      <c r="I35" s="527"/>
      <c r="J35" s="528"/>
      <c r="K35" s="160" t="s">
        <v>88</v>
      </c>
      <c r="L35" s="41"/>
      <c r="M35" s="142" t="str">
        <f>IF(K35="A","3",IF(K35="B","2", IF(K35="C","1",IF(K35="D","0","評価なし"))))</f>
        <v>3</v>
      </c>
      <c r="N35" s="33" t="str">
        <f>IF(M35="評価なし",0,M35)</f>
        <v>3</v>
      </c>
      <c r="O35" s="41"/>
      <c r="P35" s="41"/>
      <c r="Q35" s="41"/>
      <c r="R35" s="41"/>
      <c r="S35" s="41"/>
      <c r="T35" s="41"/>
      <c r="U35" s="41"/>
      <c r="V35" s="41"/>
      <c r="W35" s="41"/>
      <c r="X35" s="323" t="s">
        <v>145</v>
      </c>
      <c r="Y35" s="324"/>
      <c r="Z35" s="160" t="s">
        <v>88</v>
      </c>
      <c r="AA35" s="45"/>
      <c r="AB35" s="205" t="str">
        <f>IF(Z35="A","3",IF(Z35="B","2", IF(Z35="C","1",IF(Z35="D","0","評価なし"))))</f>
        <v>3</v>
      </c>
      <c r="AC35" s="56" t="str">
        <f>IF(AB35="評価なし",0,AB35)</f>
        <v>3</v>
      </c>
      <c r="AD35" s="45"/>
      <c r="AE35" s="45"/>
      <c r="AF35" s="45"/>
      <c r="AG35" s="45"/>
      <c r="AH35" s="45"/>
      <c r="AI35" s="45"/>
      <c r="AJ35" s="45"/>
      <c r="AK35" s="311" t="s">
        <v>168</v>
      </c>
      <c r="AL35" s="312"/>
      <c r="AM35" s="466" t="s">
        <v>106</v>
      </c>
      <c r="AN35" s="467"/>
      <c r="AO35" s="467"/>
      <c r="AP35" s="467"/>
      <c r="AQ35" s="468"/>
      <c r="AR35" s="196"/>
    </row>
    <row r="36" spans="1:44" ht="120.75" customHeight="1" x14ac:dyDescent="0.15">
      <c r="B36" s="503" t="s">
        <v>71</v>
      </c>
      <c r="C36" s="504"/>
      <c r="D36" s="504"/>
      <c r="E36" s="504"/>
      <c r="F36" s="504"/>
      <c r="G36" s="504"/>
      <c r="H36" s="504"/>
      <c r="I36" s="504"/>
      <c r="J36" s="505"/>
      <c r="K36" s="161" t="s">
        <v>88</v>
      </c>
      <c r="L36" s="34"/>
      <c r="M36" s="138" t="str">
        <f>IF(K36="A","3",IF(K36="B","2", IF(K36="C","1",IF(K36="D","0","評価なし"))))</f>
        <v>3</v>
      </c>
      <c r="N36" s="35" t="str">
        <f>IF(M36="評価なし",0,M36)</f>
        <v>3</v>
      </c>
      <c r="O36" s="34"/>
      <c r="P36" s="34"/>
      <c r="Q36" s="34"/>
      <c r="R36" s="34"/>
      <c r="S36" s="34"/>
      <c r="T36" s="34"/>
      <c r="U36" s="34"/>
      <c r="V36" s="34"/>
      <c r="W36" s="34"/>
      <c r="X36" s="532" t="s">
        <v>146</v>
      </c>
      <c r="Y36" s="533"/>
      <c r="Z36" s="170" t="s">
        <v>88</v>
      </c>
      <c r="AA36" s="58"/>
      <c r="AB36" s="206" t="str">
        <f>IF(Z36="A","3",IF(Z36="B","2", IF(Z36="C","1",IF(Z36="D","0","評価なし"))))</f>
        <v>3</v>
      </c>
      <c r="AC36" s="59" t="str">
        <f>IF(AB36="評価なし",0,AB36)</f>
        <v>3</v>
      </c>
      <c r="AD36" s="58"/>
      <c r="AE36" s="58"/>
      <c r="AF36" s="58"/>
      <c r="AG36" s="58"/>
      <c r="AH36" s="58"/>
      <c r="AI36" s="58"/>
      <c r="AJ36" s="58"/>
      <c r="AK36" s="300" t="s">
        <v>169</v>
      </c>
      <c r="AL36" s="301"/>
      <c r="AM36" s="529" t="s">
        <v>106</v>
      </c>
      <c r="AN36" s="530"/>
      <c r="AO36" s="530"/>
      <c r="AP36" s="530"/>
      <c r="AQ36" s="531"/>
      <c r="AR36" s="195"/>
    </row>
    <row r="37" spans="1:44" ht="78.75" customHeight="1" x14ac:dyDescent="0.15">
      <c r="B37" s="488" t="s">
        <v>52</v>
      </c>
      <c r="C37" s="489"/>
      <c r="D37" s="489"/>
      <c r="E37" s="489"/>
      <c r="F37" s="489"/>
      <c r="G37" s="489"/>
      <c r="H37" s="489"/>
      <c r="I37" s="489"/>
      <c r="J37" s="490"/>
      <c r="K37" s="537" t="s">
        <v>115</v>
      </c>
      <c r="L37" s="538"/>
      <c r="M37" s="538"/>
      <c r="N37" s="538"/>
      <c r="O37" s="538"/>
      <c r="P37" s="538"/>
      <c r="Q37" s="538"/>
      <c r="R37" s="538"/>
      <c r="S37" s="538"/>
      <c r="T37" s="538"/>
      <c r="U37" s="538"/>
      <c r="V37" s="538"/>
      <c r="W37" s="538"/>
      <c r="X37" s="538"/>
      <c r="Y37" s="539"/>
      <c r="Z37" s="392" t="s">
        <v>170</v>
      </c>
      <c r="AA37" s="240"/>
      <c r="AB37" s="240"/>
      <c r="AC37" s="240"/>
      <c r="AD37" s="240"/>
      <c r="AE37" s="240"/>
      <c r="AF37" s="240"/>
      <c r="AG37" s="240"/>
      <c r="AH37" s="240"/>
      <c r="AI37" s="240"/>
      <c r="AJ37" s="240"/>
      <c r="AK37" s="240"/>
      <c r="AL37" s="393"/>
      <c r="AM37" s="631" t="s">
        <v>106</v>
      </c>
      <c r="AN37" s="632"/>
      <c r="AO37" s="632"/>
      <c r="AP37" s="632"/>
      <c r="AQ37" s="633"/>
      <c r="AR37" s="195"/>
    </row>
    <row r="38" spans="1:44" ht="78.75" customHeight="1" thickBot="1" x14ac:dyDescent="0.2">
      <c r="B38" s="491" t="s">
        <v>42</v>
      </c>
      <c r="C38" s="492"/>
      <c r="D38" s="492"/>
      <c r="E38" s="492"/>
      <c r="F38" s="492"/>
      <c r="G38" s="492"/>
      <c r="H38" s="492"/>
      <c r="I38" s="492"/>
      <c r="J38" s="493"/>
      <c r="K38" s="389" t="s">
        <v>126</v>
      </c>
      <c r="L38" s="390"/>
      <c r="M38" s="390"/>
      <c r="N38" s="390"/>
      <c r="O38" s="390"/>
      <c r="P38" s="390"/>
      <c r="Q38" s="390"/>
      <c r="R38" s="390"/>
      <c r="S38" s="390"/>
      <c r="T38" s="390"/>
      <c r="U38" s="390"/>
      <c r="V38" s="390"/>
      <c r="W38" s="390"/>
      <c r="X38" s="390"/>
      <c r="Y38" s="391"/>
      <c r="Z38" s="379" t="s">
        <v>171</v>
      </c>
      <c r="AA38" s="380"/>
      <c r="AB38" s="380"/>
      <c r="AC38" s="380"/>
      <c r="AD38" s="380"/>
      <c r="AE38" s="380"/>
      <c r="AF38" s="380"/>
      <c r="AG38" s="380"/>
      <c r="AH38" s="380"/>
      <c r="AI38" s="380"/>
      <c r="AJ38" s="380"/>
      <c r="AK38" s="380"/>
      <c r="AL38" s="381"/>
      <c r="AM38" s="610" t="s">
        <v>106</v>
      </c>
      <c r="AN38" s="611"/>
      <c r="AO38" s="611"/>
      <c r="AP38" s="611"/>
      <c r="AQ38" s="612"/>
      <c r="AR38" s="195"/>
    </row>
    <row r="39" spans="1:44" ht="42.75" customHeight="1" x14ac:dyDescent="0.15">
      <c r="B39" s="534" t="s">
        <v>48</v>
      </c>
      <c r="C39" s="535"/>
      <c r="D39" s="535"/>
      <c r="E39" s="535"/>
      <c r="F39" s="535"/>
      <c r="G39" s="535"/>
      <c r="H39" s="535"/>
      <c r="I39" s="535"/>
      <c r="J39" s="536"/>
      <c r="K39" s="143" t="str">
        <f>IF(M39="評価なし","評価なし",IF(M39&gt;=2.5,"A",IF(M39&gt;=1.5,"B", IF(M39&gt;=0.5,"C",IF(M39&lt;0.5,"D","評価なし")))))</f>
        <v>B</v>
      </c>
      <c r="L39" s="2"/>
      <c r="M39" s="81">
        <f>IF(M40="評価なし","評価なし",N40/(1-N39))</f>
        <v>2</v>
      </c>
      <c r="N39" s="40">
        <f>COUNTIF(M40,"評価なし")</f>
        <v>0</v>
      </c>
      <c r="O39" s="16"/>
      <c r="P39" s="16"/>
      <c r="Q39" s="16"/>
      <c r="R39" s="16"/>
      <c r="S39" s="16"/>
      <c r="T39" s="16"/>
      <c r="U39" s="16"/>
      <c r="V39" s="16"/>
      <c r="W39" s="16"/>
      <c r="X39" s="304"/>
      <c r="Y39" s="305"/>
      <c r="Z39" s="143" t="str">
        <f>IF(AB39="評価なし","評価なし",IF(AB39&gt;=2.5,"A",IF(AB39&gt;=1.5,"B", IF(AB39&gt;=0.5,"C",IF(AB39&lt;0.5,"D","評価なし")))))</f>
        <v>A</v>
      </c>
      <c r="AA39" s="2"/>
      <c r="AB39" s="81">
        <f>IF(AB40="評価なし","評価なし",AC40/(1-AC39))</f>
        <v>3</v>
      </c>
      <c r="AC39" s="40">
        <f>COUNTIF(AB40,"評価なし")</f>
        <v>0</v>
      </c>
      <c r="AD39" s="16"/>
      <c r="AE39" s="16"/>
      <c r="AF39" s="16"/>
      <c r="AG39" s="16"/>
      <c r="AH39" s="16"/>
      <c r="AI39" s="16"/>
      <c r="AJ39" s="16"/>
      <c r="AK39" s="304"/>
      <c r="AL39" s="305"/>
      <c r="AM39" s="308" t="s">
        <v>63</v>
      </c>
      <c r="AN39" s="309"/>
      <c r="AO39" s="309"/>
      <c r="AP39" s="309"/>
      <c r="AQ39" s="310"/>
      <c r="AR39" s="195"/>
    </row>
    <row r="40" spans="1:44" ht="108" customHeight="1" x14ac:dyDescent="0.15">
      <c r="B40" s="526" t="s">
        <v>72</v>
      </c>
      <c r="C40" s="527"/>
      <c r="D40" s="527"/>
      <c r="E40" s="527"/>
      <c r="F40" s="527"/>
      <c r="G40" s="527"/>
      <c r="H40" s="527"/>
      <c r="I40" s="527"/>
      <c r="J40" s="528"/>
      <c r="K40" s="184" t="s">
        <v>90</v>
      </c>
      <c r="L40" s="21"/>
      <c r="M40" s="115" t="str">
        <f>IF(K40="A","3",IF(K40="B","2", IF(K40="C","1",IF(K40="D","0","評価なし"))))</f>
        <v>2</v>
      </c>
      <c r="N40" s="22" t="str">
        <f>IF(M40="評価なし",0,M40)</f>
        <v>2</v>
      </c>
      <c r="O40" s="21"/>
      <c r="P40" s="21"/>
      <c r="Q40" s="21"/>
      <c r="R40" s="21"/>
      <c r="S40" s="21"/>
      <c r="T40" s="21"/>
      <c r="U40" s="21"/>
      <c r="V40" s="21"/>
      <c r="W40" s="21"/>
      <c r="X40" s="521" t="s">
        <v>119</v>
      </c>
      <c r="Y40" s="522"/>
      <c r="Z40" s="184" t="s">
        <v>88</v>
      </c>
      <c r="AA40" s="16"/>
      <c r="AB40" s="114" t="str">
        <f>IF(Z40="A","3",IF(Z40="B","2", IF(Z40="C","1",IF(Z40="D","0","評価なし"))))</f>
        <v>3</v>
      </c>
      <c r="AC40" s="23" t="str">
        <f>IF(AB40="評価なし",0,AB40)</f>
        <v>3</v>
      </c>
      <c r="AD40" s="16"/>
      <c r="AE40" s="16"/>
      <c r="AF40" s="16"/>
      <c r="AG40" s="16"/>
      <c r="AH40" s="16"/>
      <c r="AI40" s="16"/>
      <c r="AJ40" s="16"/>
      <c r="AK40" s="315" t="s">
        <v>174</v>
      </c>
      <c r="AL40" s="316"/>
      <c r="AM40" s="634" t="s">
        <v>106</v>
      </c>
      <c r="AN40" s="635"/>
      <c r="AO40" s="635"/>
      <c r="AP40" s="635"/>
      <c r="AQ40" s="636"/>
      <c r="AR40" s="195"/>
    </row>
    <row r="41" spans="1:44" ht="108" customHeight="1" x14ac:dyDescent="0.15">
      <c r="B41" s="569" t="s">
        <v>49</v>
      </c>
      <c r="C41" s="570"/>
      <c r="D41" s="570"/>
      <c r="E41" s="570"/>
      <c r="F41" s="570"/>
      <c r="G41" s="570"/>
      <c r="H41" s="570"/>
      <c r="I41" s="570"/>
      <c r="J41" s="571"/>
      <c r="K41" s="190" t="s">
        <v>90</v>
      </c>
      <c r="L41" s="185"/>
      <c r="M41" s="186" t="str">
        <f>IF(K41="A","3",IF(K41="B","2", IF(K41="C","1",IF(K41="D","0","評価なし"))))</f>
        <v>2</v>
      </c>
      <c r="N41" s="191" t="str">
        <f>IF(M41="評価なし",0,M41)</f>
        <v>2</v>
      </c>
      <c r="O41" s="185"/>
      <c r="P41" s="185"/>
      <c r="Q41" s="185"/>
      <c r="R41" s="185"/>
      <c r="S41" s="185"/>
      <c r="T41" s="185"/>
      <c r="U41" s="185"/>
      <c r="V41" s="185"/>
      <c r="W41" s="185"/>
      <c r="X41" s="356" t="s">
        <v>120</v>
      </c>
      <c r="Y41" s="357"/>
      <c r="Z41" s="183" t="s">
        <v>90</v>
      </c>
      <c r="AA41" s="187"/>
      <c r="AB41" s="188" t="str">
        <f>IF(Z41="A","3",IF(Z41="B","2", IF(Z41="C","1",IF(Z41="D","0","評価なし"))))</f>
        <v>2</v>
      </c>
      <c r="AC41" s="192" t="str">
        <f>IF(AB41="評価なし",0,AB41)</f>
        <v>2</v>
      </c>
      <c r="AD41" s="187"/>
      <c r="AE41" s="187"/>
      <c r="AF41" s="187"/>
      <c r="AG41" s="187"/>
      <c r="AH41" s="187"/>
      <c r="AI41" s="187"/>
      <c r="AJ41" s="187"/>
      <c r="AK41" s="313" t="s">
        <v>184</v>
      </c>
      <c r="AL41" s="314"/>
      <c r="AM41" s="637" t="s">
        <v>106</v>
      </c>
      <c r="AN41" s="638"/>
      <c r="AO41" s="638"/>
      <c r="AP41" s="638"/>
      <c r="AQ41" s="639"/>
      <c r="AR41" s="195"/>
    </row>
    <row r="42" spans="1:44" ht="90" customHeight="1" x14ac:dyDescent="0.15">
      <c r="B42" s="488" t="s">
        <v>52</v>
      </c>
      <c r="C42" s="489"/>
      <c r="D42" s="489"/>
      <c r="E42" s="489"/>
      <c r="F42" s="489"/>
      <c r="G42" s="489"/>
      <c r="H42" s="489"/>
      <c r="I42" s="489"/>
      <c r="J42" s="490"/>
      <c r="K42" s="332" t="s">
        <v>117</v>
      </c>
      <c r="L42" s="333"/>
      <c r="M42" s="333"/>
      <c r="N42" s="333"/>
      <c r="O42" s="333"/>
      <c r="P42" s="333"/>
      <c r="Q42" s="333"/>
      <c r="R42" s="333"/>
      <c r="S42" s="333"/>
      <c r="T42" s="333"/>
      <c r="U42" s="333"/>
      <c r="V42" s="333"/>
      <c r="W42" s="333"/>
      <c r="X42" s="333"/>
      <c r="Y42" s="334"/>
      <c r="Z42" s="335" t="s">
        <v>175</v>
      </c>
      <c r="AA42" s="336"/>
      <c r="AB42" s="336"/>
      <c r="AC42" s="336"/>
      <c r="AD42" s="336"/>
      <c r="AE42" s="336"/>
      <c r="AF42" s="336"/>
      <c r="AG42" s="336"/>
      <c r="AH42" s="336"/>
      <c r="AI42" s="336"/>
      <c r="AJ42" s="336"/>
      <c r="AK42" s="336"/>
      <c r="AL42" s="337"/>
      <c r="AM42" s="619" t="s">
        <v>106</v>
      </c>
      <c r="AN42" s="620"/>
      <c r="AO42" s="620"/>
      <c r="AP42" s="620"/>
      <c r="AQ42" s="621"/>
      <c r="AR42" s="195"/>
    </row>
    <row r="43" spans="1:44" ht="90" customHeight="1" thickBot="1" x14ac:dyDescent="0.2">
      <c r="B43" s="494" t="s">
        <v>42</v>
      </c>
      <c r="C43" s="495"/>
      <c r="D43" s="495"/>
      <c r="E43" s="495"/>
      <c r="F43" s="495"/>
      <c r="G43" s="495"/>
      <c r="H43" s="495"/>
      <c r="I43" s="495"/>
      <c r="J43" s="496"/>
      <c r="K43" s="338" t="s">
        <v>116</v>
      </c>
      <c r="L43" s="339"/>
      <c r="M43" s="339"/>
      <c r="N43" s="339"/>
      <c r="O43" s="339"/>
      <c r="P43" s="339"/>
      <c r="Q43" s="339"/>
      <c r="R43" s="339"/>
      <c r="S43" s="339"/>
      <c r="T43" s="339"/>
      <c r="U43" s="339"/>
      <c r="V43" s="339"/>
      <c r="W43" s="339"/>
      <c r="X43" s="339"/>
      <c r="Y43" s="340"/>
      <c r="Z43" s="341" t="s">
        <v>173</v>
      </c>
      <c r="AA43" s="342"/>
      <c r="AB43" s="342"/>
      <c r="AC43" s="342"/>
      <c r="AD43" s="342"/>
      <c r="AE43" s="342"/>
      <c r="AF43" s="342"/>
      <c r="AG43" s="342"/>
      <c r="AH43" s="342"/>
      <c r="AI43" s="342"/>
      <c r="AJ43" s="342"/>
      <c r="AK43" s="342"/>
      <c r="AL43" s="343"/>
      <c r="AM43" s="610" t="s">
        <v>106</v>
      </c>
      <c r="AN43" s="611"/>
      <c r="AO43" s="611"/>
      <c r="AP43" s="611"/>
      <c r="AQ43" s="612"/>
      <c r="AR43" s="195"/>
    </row>
    <row r="44" spans="1:44" ht="34.5" customHeight="1" x14ac:dyDescent="0.15">
      <c r="B44" s="308" t="s">
        <v>58</v>
      </c>
      <c r="C44" s="309"/>
      <c r="D44" s="309"/>
      <c r="E44" s="309"/>
      <c r="F44" s="309"/>
      <c r="G44" s="309"/>
      <c r="H44" s="309"/>
      <c r="I44" s="309"/>
      <c r="J44" s="310"/>
      <c r="K44" s="101" t="str">
        <f>IF(M44="評価なし","評価なし",IF(M44&gt;=2.5,"A",IF(M44&gt;=1.5,"B", IF(M44&gt;=0.5,"C",IF(M44&lt;0.5,"D","評価なし")))))</f>
        <v>A</v>
      </c>
      <c r="L44" s="16"/>
      <c r="M44" s="31">
        <f>IF(AND(M45="評価なし",M46="評価なし",M47="評価なし"),"評価なし",(N45+N46+N47)/(3-N44))</f>
        <v>2.6666666666666665</v>
      </c>
      <c r="N44" s="40">
        <f>COUNTIF(M45:M47,"評価なし")</f>
        <v>0</v>
      </c>
      <c r="O44" s="16"/>
      <c r="P44" s="16"/>
      <c r="Q44" s="16"/>
      <c r="R44" s="16"/>
      <c r="S44" s="16"/>
      <c r="T44" s="16"/>
      <c r="U44" s="16"/>
      <c r="V44" s="16"/>
      <c r="W44" s="16"/>
      <c r="X44" s="306"/>
      <c r="Y44" s="307"/>
      <c r="Z44" s="101" t="str">
        <f>IF(AB44="評価なし","評価なし",IF(AB44&gt;=2.5,"A",IF(AB44&gt;=1.5,"B", IF(AB44&gt;=0.5,"C",IF(AB44&lt;0.5,"D","評価なし")))))</f>
        <v>A</v>
      </c>
      <c r="AA44" s="16"/>
      <c r="AB44" s="31">
        <f>IF(AND(AB45="評価なし",AB46="評価なし",AB47="評価なし"),"評価なし",(AC45+AC46+AC47)/(3-AC44))</f>
        <v>2.6666666666666665</v>
      </c>
      <c r="AC44" s="40">
        <f>COUNTIF(AB45:AB47,"評価なし")</f>
        <v>0</v>
      </c>
      <c r="AD44" s="16"/>
      <c r="AE44" s="16"/>
      <c r="AF44" s="16"/>
      <c r="AG44" s="16"/>
      <c r="AH44" s="16"/>
      <c r="AI44" s="16"/>
      <c r="AJ44" s="16"/>
      <c r="AK44" s="306"/>
      <c r="AL44" s="307"/>
      <c r="AM44" s="308" t="s">
        <v>207</v>
      </c>
      <c r="AN44" s="309"/>
      <c r="AO44" s="309"/>
      <c r="AP44" s="309"/>
      <c r="AQ44" s="310"/>
      <c r="AR44" s="195"/>
    </row>
    <row r="45" spans="1:44" ht="99.75" customHeight="1" x14ac:dyDescent="0.15">
      <c r="B45" s="518" t="s">
        <v>73</v>
      </c>
      <c r="C45" s="519"/>
      <c r="D45" s="519"/>
      <c r="E45" s="519"/>
      <c r="F45" s="519"/>
      <c r="G45" s="519"/>
      <c r="H45" s="519"/>
      <c r="I45" s="519"/>
      <c r="J45" s="520"/>
      <c r="K45" s="106" t="s">
        <v>90</v>
      </c>
      <c r="L45" s="32"/>
      <c r="M45" s="37" t="str">
        <f>IF(K45="A","3",IF(K45="B","2", IF(K45="C","1",IF(K45="D","0","評価なし"))))</f>
        <v>2</v>
      </c>
      <c r="N45" s="36" t="str">
        <f>IF(M45="評価なし",0,M45)</f>
        <v>2</v>
      </c>
      <c r="O45" s="32"/>
      <c r="P45" s="32"/>
      <c r="Q45" s="32"/>
      <c r="R45" s="32"/>
      <c r="S45" s="32"/>
      <c r="T45" s="32"/>
      <c r="U45" s="32"/>
      <c r="V45" s="32"/>
      <c r="W45" s="32"/>
      <c r="X45" s="382" t="s">
        <v>133</v>
      </c>
      <c r="Y45" s="383"/>
      <c r="Z45" s="106" t="s">
        <v>90</v>
      </c>
      <c r="AA45" s="109"/>
      <c r="AB45" s="46" t="str">
        <f>IF(Z45="A","3",IF(Z45="B","2", IF(Z45="C","1",IF(Z45="D","0","評価なし"))))</f>
        <v>2</v>
      </c>
      <c r="AC45" s="47" t="str">
        <f>IF(AB45="評価なし",0,AB45)</f>
        <v>2</v>
      </c>
      <c r="AD45" s="109"/>
      <c r="AE45" s="109"/>
      <c r="AF45" s="109"/>
      <c r="AG45" s="109"/>
      <c r="AH45" s="109"/>
      <c r="AI45" s="109"/>
      <c r="AJ45" s="109"/>
      <c r="AK45" s="385" t="s">
        <v>185</v>
      </c>
      <c r="AL45" s="386"/>
      <c r="AM45" s="466" t="s">
        <v>106</v>
      </c>
      <c r="AN45" s="467"/>
      <c r="AO45" s="467"/>
      <c r="AP45" s="467"/>
      <c r="AQ45" s="468"/>
      <c r="AR45" s="195"/>
    </row>
    <row r="46" spans="1:44" s="1" customFormat="1" ht="99.75" customHeight="1" x14ac:dyDescent="0.15">
      <c r="A46" s="20"/>
      <c r="B46" s="500" t="s">
        <v>60</v>
      </c>
      <c r="C46" s="501"/>
      <c r="D46" s="501"/>
      <c r="E46" s="501"/>
      <c r="F46" s="501"/>
      <c r="G46" s="501"/>
      <c r="H46" s="501"/>
      <c r="I46" s="501"/>
      <c r="J46" s="502"/>
      <c r="K46" s="102" t="s">
        <v>88</v>
      </c>
      <c r="L46" s="42"/>
      <c r="M46" s="38" t="str">
        <f>IF(K46="A","3",IF(K46="B","2", IF(K46="C","1",IF(K46="D","0","評価なし"))))</f>
        <v>3</v>
      </c>
      <c r="N46" s="39" t="str">
        <f>IF(M46="評価なし",0,M46)</f>
        <v>3</v>
      </c>
      <c r="O46" s="42"/>
      <c r="P46" s="42"/>
      <c r="Q46" s="42"/>
      <c r="R46" s="42"/>
      <c r="S46" s="42"/>
      <c r="T46" s="42"/>
      <c r="U46" s="42"/>
      <c r="V46" s="42"/>
      <c r="W46" s="42"/>
      <c r="X46" s="384" t="s">
        <v>118</v>
      </c>
      <c r="Y46" s="357"/>
      <c r="Z46" s="102" t="s">
        <v>88</v>
      </c>
      <c r="AA46" s="48"/>
      <c r="AB46" s="49" t="str">
        <f>IF(Z46="A","3",IF(Z46="B","2", IF(Z46="C","1",IF(Z46="D","0","評価なし"))))</f>
        <v>3</v>
      </c>
      <c r="AC46" s="50" t="str">
        <f>IF(AB46="評価なし",0,AB46)</f>
        <v>3</v>
      </c>
      <c r="AD46" s="48"/>
      <c r="AE46" s="48"/>
      <c r="AF46" s="48"/>
      <c r="AG46" s="48"/>
      <c r="AH46" s="48"/>
      <c r="AI46" s="48"/>
      <c r="AJ46" s="48"/>
      <c r="AK46" s="387" t="s">
        <v>176</v>
      </c>
      <c r="AL46" s="388"/>
      <c r="AM46" s="529" t="s">
        <v>106</v>
      </c>
      <c r="AN46" s="530"/>
      <c r="AO46" s="530"/>
      <c r="AP46" s="530"/>
      <c r="AQ46" s="531"/>
      <c r="AR46" s="196"/>
    </row>
    <row r="47" spans="1:44" s="1" customFormat="1" ht="99.75" customHeight="1" x14ac:dyDescent="0.15">
      <c r="A47" s="20"/>
      <c r="B47" s="544" t="s">
        <v>61</v>
      </c>
      <c r="C47" s="545"/>
      <c r="D47" s="545"/>
      <c r="E47" s="545"/>
      <c r="F47" s="545"/>
      <c r="G47" s="545"/>
      <c r="H47" s="545"/>
      <c r="I47" s="545"/>
      <c r="J47" s="546"/>
      <c r="K47" s="103" t="s">
        <v>88</v>
      </c>
      <c r="L47" s="80"/>
      <c r="M47" s="44" t="str">
        <f>IF(K47="A","3",IF(K47="B","2", IF(K47="C","1",IF(K47="D","0","評価なし"))))</f>
        <v>3</v>
      </c>
      <c r="N47" s="144" t="str">
        <f>IF(M47="評価なし",0,M47)</f>
        <v>3</v>
      </c>
      <c r="O47" s="80"/>
      <c r="P47" s="80"/>
      <c r="Q47" s="80"/>
      <c r="R47" s="80"/>
      <c r="S47" s="80"/>
      <c r="T47" s="80"/>
      <c r="U47" s="80"/>
      <c r="V47" s="80"/>
      <c r="W47" s="80"/>
      <c r="X47" s="576" t="s">
        <v>125</v>
      </c>
      <c r="Y47" s="357"/>
      <c r="Z47" s="103" t="s">
        <v>88</v>
      </c>
      <c r="AA47" s="145"/>
      <c r="AB47" s="51" t="str">
        <f>IF(Z47="A","3",IF(Z47="B","2", IF(Z47="C","1",IF(Z47="D","0","評価なし"))))</f>
        <v>3</v>
      </c>
      <c r="AC47" s="146" t="str">
        <f>IF(AB47="評価なし",0,AB47)</f>
        <v>3</v>
      </c>
      <c r="AD47" s="145"/>
      <c r="AE47" s="145"/>
      <c r="AF47" s="145"/>
      <c r="AG47" s="145"/>
      <c r="AH47" s="145"/>
      <c r="AI47" s="145"/>
      <c r="AJ47" s="145"/>
      <c r="AK47" s="577" t="s">
        <v>176</v>
      </c>
      <c r="AL47" s="578"/>
      <c r="AM47" s="640" t="s">
        <v>106</v>
      </c>
      <c r="AN47" s="641"/>
      <c r="AO47" s="641"/>
      <c r="AP47" s="641"/>
      <c r="AQ47" s="642"/>
      <c r="AR47" s="196"/>
    </row>
    <row r="48" spans="1:44" ht="87" customHeight="1" x14ac:dyDescent="0.15">
      <c r="B48" s="488" t="s">
        <v>52</v>
      </c>
      <c r="C48" s="489"/>
      <c r="D48" s="489"/>
      <c r="E48" s="489"/>
      <c r="F48" s="489"/>
      <c r="G48" s="489"/>
      <c r="H48" s="489"/>
      <c r="I48" s="489"/>
      <c r="J48" s="490"/>
      <c r="K48" s="537" t="s">
        <v>138</v>
      </c>
      <c r="L48" s="538"/>
      <c r="M48" s="538"/>
      <c r="N48" s="538"/>
      <c r="O48" s="538"/>
      <c r="P48" s="538"/>
      <c r="Q48" s="538"/>
      <c r="R48" s="538"/>
      <c r="S48" s="538"/>
      <c r="T48" s="538"/>
      <c r="U48" s="538"/>
      <c r="V48" s="538"/>
      <c r="W48" s="538"/>
      <c r="X48" s="538"/>
      <c r="Y48" s="539"/>
      <c r="Z48" s="392" t="s">
        <v>186</v>
      </c>
      <c r="AA48" s="240"/>
      <c r="AB48" s="240"/>
      <c r="AC48" s="240"/>
      <c r="AD48" s="240"/>
      <c r="AE48" s="240"/>
      <c r="AF48" s="240"/>
      <c r="AG48" s="240"/>
      <c r="AH48" s="240"/>
      <c r="AI48" s="240"/>
      <c r="AJ48" s="240"/>
      <c r="AK48" s="240"/>
      <c r="AL48" s="393"/>
      <c r="AM48" s="631" t="s">
        <v>106</v>
      </c>
      <c r="AN48" s="632"/>
      <c r="AO48" s="632"/>
      <c r="AP48" s="632"/>
      <c r="AQ48" s="633"/>
      <c r="AR48" s="195"/>
    </row>
    <row r="49" spans="1:44" ht="87" customHeight="1" thickBot="1" x14ac:dyDescent="0.2">
      <c r="B49" s="494" t="s">
        <v>42</v>
      </c>
      <c r="C49" s="495"/>
      <c r="D49" s="495"/>
      <c r="E49" s="495"/>
      <c r="F49" s="495"/>
      <c r="G49" s="495"/>
      <c r="H49" s="495"/>
      <c r="I49" s="495"/>
      <c r="J49" s="496"/>
      <c r="K49" s="579" t="s">
        <v>147</v>
      </c>
      <c r="L49" s="580"/>
      <c r="M49" s="580"/>
      <c r="N49" s="580"/>
      <c r="O49" s="580"/>
      <c r="P49" s="580"/>
      <c r="Q49" s="580"/>
      <c r="R49" s="580"/>
      <c r="S49" s="580"/>
      <c r="T49" s="580"/>
      <c r="U49" s="580"/>
      <c r="V49" s="580"/>
      <c r="W49" s="580"/>
      <c r="X49" s="580"/>
      <c r="Y49" s="581"/>
      <c r="Z49" s="341" t="s">
        <v>187</v>
      </c>
      <c r="AA49" s="342"/>
      <c r="AB49" s="342"/>
      <c r="AC49" s="342"/>
      <c r="AD49" s="342"/>
      <c r="AE49" s="342"/>
      <c r="AF49" s="342"/>
      <c r="AG49" s="342"/>
      <c r="AH49" s="342"/>
      <c r="AI49" s="342"/>
      <c r="AJ49" s="342"/>
      <c r="AK49" s="342"/>
      <c r="AL49" s="343"/>
      <c r="AM49" s="610" t="s">
        <v>106</v>
      </c>
      <c r="AN49" s="611"/>
      <c r="AO49" s="611"/>
      <c r="AP49" s="611"/>
      <c r="AQ49" s="612"/>
      <c r="AR49" s="195"/>
    </row>
    <row r="50" spans="1:44" s="17" customFormat="1" ht="44.25" customHeight="1" thickBot="1" x14ac:dyDescent="0.2">
      <c r="B50" s="547" t="s">
        <v>12</v>
      </c>
      <c r="C50" s="548"/>
      <c r="D50" s="548"/>
      <c r="E50" s="548"/>
      <c r="F50" s="548"/>
      <c r="G50" s="548"/>
      <c r="H50" s="548"/>
      <c r="I50" s="548"/>
      <c r="J50" s="549"/>
      <c r="K50" s="97" t="str">
        <f>IF(M50="評価なし","評価なし",IF(M50&gt;=2.5,"A",IF(M50&gt;=1.5,"B", IF(M50&gt;=0.5,"C",IF(M50&lt;0.5,"D","評価なし")))))</f>
        <v>A</v>
      </c>
      <c r="M50" s="53">
        <f>IF(AND(M52="評価なし",M53="評価なし",M54="評価なし",M55="評価なし",M59="評価なし",M60="評価なし",M61="評価なし",M62="評価なし",M63="評価なし",M64="評価なし",M65="評価なし"),"評価なし",(N52+N53+N54+N55+N59+N60+N61+N62+N63+N64+N65)/(11-N50))</f>
        <v>3</v>
      </c>
      <c r="N50" s="17">
        <f>COUNTIF(M52:M55,"評価なし")+COUNTIF(M59:M65,"評価なし")</f>
        <v>1</v>
      </c>
      <c r="X50" s="574"/>
      <c r="Y50" s="575"/>
      <c r="Z50" s="107" t="str">
        <f>IF(AB50="評価なし","評価なし",IF(AB50&gt;=2.5,"A",IF(AB50&gt;=1.5,"B", IF(AB50&gt;=0.5,"C",IF(AB50&lt;0.5,"D","評価なし")))))</f>
        <v>A</v>
      </c>
      <c r="AB50" s="53">
        <f>IF(AND(AB52="評価なし",AB53="評価なし",AB54="評価なし",AB55="評価なし",AB59="評価なし",AB60="評価なし",AB61="評価なし",AB62="評価なし",AB63="評価なし",AB64="評価なし",AB65="評価なし"),"評価なし",(AC52+AC53+AC54+AC55+AC59+AC60+AC61+AC62+AC63+AC64+AC65)/(11-AC50))</f>
        <v>2.9</v>
      </c>
      <c r="AC50" s="17">
        <f>COUNTIF(AB52:AB55,"評価なし")+COUNTIF(AB59:AB65,"評価なし")</f>
        <v>1</v>
      </c>
      <c r="AK50" s="574"/>
      <c r="AL50" s="575"/>
      <c r="AM50" s="509" t="s">
        <v>12</v>
      </c>
      <c r="AN50" s="510"/>
      <c r="AO50" s="510"/>
      <c r="AP50" s="510"/>
      <c r="AQ50" s="511"/>
      <c r="AR50" s="199"/>
    </row>
    <row r="51" spans="1:44" s="1" customFormat="1" ht="33.75" customHeight="1" x14ac:dyDescent="0.15">
      <c r="B51" s="550" t="s">
        <v>54</v>
      </c>
      <c r="C51" s="551"/>
      <c r="D51" s="551"/>
      <c r="E51" s="551"/>
      <c r="F51" s="551"/>
      <c r="G51" s="551"/>
      <c r="H51" s="551"/>
      <c r="I51" s="551"/>
      <c r="J51" s="552"/>
      <c r="K51" s="99" t="str">
        <f>IF(M51="評価なし","評価なし",IF(M51&gt;=2.5,"A",IF(M51&gt;=1.5,"B", IF(M51&gt;=0.5,"C",IF(M51&lt;0.5,"D","評価なし")))))</f>
        <v>A</v>
      </c>
      <c r="L51" s="2"/>
      <c r="M51" s="11">
        <f>IF(AND(M52="評価なし",M53="評価なし",M54="評価なし",M55="評価なし"),"評価なし",(N52+N53+N54+N55)/(4-N51))</f>
        <v>3</v>
      </c>
      <c r="N51" s="2">
        <f>COUNTIF(M52:M55,"評価なし")</f>
        <v>0</v>
      </c>
      <c r="O51" s="2"/>
      <c r="P51" s="2"/>
      <c r="Q51" s="2"/>
      <c r="R51" s="2"/>
      <c r="S51" s="2"/>
      <c r="T51" s="2"/>
      <c r="U51" s="2"/>
      <c r="V51" s="2"/>
      <c r="W51" s="2"/>
      <c r="X51" s="404"/>
      <c r="Y51" s="405"/>
      <c r="Z51" s="108" t="str">
        <f>IF(AB51="評価なし","評価なし",IF(AB51&gt;=2.5,"A",IF(AB51&gt;=1.5,"B", IF(AB51&gt;=0.5,"C",IF(AB51&lt;0.5,"D","評価なし")))))</f>
        <v>A</v>
      </c>
      <c r="AA51" s="2"/>
      <c r="AB51" s="11">
        <f>IF(AND(AB52="評価なし",AB53="評価なし",AB54="評価なし",AB55="評価なし"),"評価なし",(AC52+AC53+AC54+AC55)/(4-AC51))</f>
        <v>3</v>
      </c>
      <c r="AC51" s="2">
        <f>COUNTIF(AB52:AB55,"評価なし")</f>
        <v>0</v>
      </c>
      <c r="AD51" s="2"/>
      <c r="AE51" s="2"/>
      <c r="AF51" s="2"/>
      <c r="AG51" s="2"/>
      <c r="AH51" s="2"/>
      <c r="AI51" s="2"/>
      <c r="AJ51" s="2"/>
      <c r="AK51" s="404"/>
      <c r="AL51" s="405"/>
      <c r="AM51" s="582" t="s">
        <v>21</v>
      </c>
      <c r="AN51" s="507"/>
      <c r="AO51" s="507"/>
      <c r="AP51" s="507"/>
      <c r="AQ51" s="508"/>
      <c r="AR51" s="196"/>
    </row>
    <row r="52" spans="1:44" s="1" customFormat="1" ht="85.5" customHeight="1" x14ac:dyDescent="0.15">
      <c r="B52" s="518" t="s">
        <v>57</v>
      </c>
      <c r="C52" s="519"/>
      <c r="D52" s="519"/>
      <c r="E52" s="519"/>
      <c r="F52" s="519"/>
      <c r="G52" s="519"/>
      <c r="H52" s="519"/>
      <c r="I52" s="519"/>
      <c r="J52" s="520"/>
      <c r="K52" s="106" t="s">
        <v>88</v>
      </c>
      <c r="L52" s="45"/>
      <c r="M52" s="205" t="str">
        <f>IF(K52="A","3",IF(K52="B","2", IF(K52="C","1",IF(K52="D","0","評価なし"))))</f>
        <v>3</v>
      </c>
      <c r="N52" s="162" t="str">
        <f>IF(M52="評価なし",0,M52)</f>
        <v>3</v>
      </c>
      <c r="O52" s="45"/>
      <c r="P52" s="45"/>
      <c r="Q52" s="45"/>
      <c r="R52" s="45"/>
      <c r="S52" s="45"/>
      <c r="T52" s="45"/>
      <c r="U52" s="45"/>
      <c r="V52" s="45"/>
      <c r="W52" s="45"/>
      <c r="X52" s="523" t="s">
        <v>111</v>
      </c>
      <c r="Y52" s="524"/>
      <c r="Z52" s="106" t="s">
        <v>88</v>
      </c>
      <c r="AA52" s="45"/>
      <c r="AB52" s="205" t="str">
        <f>IF(Z52="A","3",IF(Z52="B","2", IF(Z52="C","1",IF(Z52="D","0","評価なし"))))</f>
        <v>3</v>
      </c>
      <c r="AC52" s="162" t="str">
        <f>IF(AB52="評価なし",0,AB52)</f>
        <v>3</v>
      </c>
      <c r="AD52" s="45"/>
      <c r="AE52" s="45"/>
      <c r="AF52" s="45"/>
      <c r="AG52" s="45"/>
      <c r="AH52" s="45"/>
      <c r="AI52" s="45"/>
      <c r="AJ52" s="45"/>
      <c r="AK52" s="311" t="s">
        <v>176</v>
      </c>
      <c r="AL52" s="312"/>
      <c r="AM52" s="466" t="s">
        <v>106</v>
      </c>
      <c r="AN52" s="467"/>
      <c r="AO52" s="467"/>
      <c r="AP52" s="467"/>
      <c r="AQ52" s="468"/>
      <c r="AR52" s="196"/>
    </row>
    <row r="53" spans="1:44" s="1" customFormat="1" ht="85.5" customHeight="1" x14ac:dyDescent="0.15">
      <c r="A53" s="2"/>
      <c r="B53" s="500" t="s">
        <v>55</v>
      </c>
      <c r="C53" s="501"/>
      <c r="D53" s="501"/>
      <c r="E53" s="501"/>
      <c r="F53" s="501"/>
      <c r="G53" s="501"/>
      <c r="H53" s="501"/>
      <c r="I53" s="501"/>
      <c r="J53" s="502"/>
      <c r="K53" s="102" t="s">
        <v>88</v>
      </c>
      <c r="L53" s="48"/>
      <c r="M53" s="206" t="str">
        <f>IF(K53="A","3",IF(K53="B","2", IF(K53="C","1",IF(K53="D","0","評価なし"))))</f>
        <v>3</v>
      </c>
      <c r="N53" s="163" t="str">
        <f>IF(M53="評価なし",0,M53)</f>
        <v>3</v>
      </c>
      <c r="O53" s="48"/>
      <c r="P53" s="48"/>
      <c r="Q53" s="48"/>
      <c r="R53" s="48"/>
      <c r="S53" s="48"/>
      <c r="T53" s="48"/>
      <c r="U53" s="48"/>
      <c r="V53" s="48"/>
      <c r="W53" s="48"/>
      <c r="X53" s="394" t="s">
        <v>110</v>
      </c>
      <c r="Y53" s="395"/>
      <c r="Z53" s="102" t="s">
        <v>88</v>
      </c>
      <c r="AA53" s="48"/>
      <c r="AB53" s="206" t="str">
        <f>IF(Z53="A","3",IF(Z53="B","2", IF(Z53="C","1",IF(Z53="D","0","評価なし"))))</f>
        <v>3</v>
      </c>
      <c r="AC53" s="163" t="str">
        <f t="shared" ref="AC53:AC55" si="1">IF(AB53="評価なし",0,AB53)</f>
        <v>3</v>
      </c>
      <c r="AD53" s="48"/>
      <c r="AE53" s="48"/>
      <c r="AF53" s="48"/>
      <c r="AG53" s="48"/>
      <c r="AH53" s="48"/>
      <c r="AI53" s="48"/>
      <c r="AJ53" s="48"/>
      <c r="AK53" s="396" t="s">
        <v>181</v>
      </c>
      <c r="AL53" s="345"/>
      <c r="AM53" s="529" t="s">
        <v>106</v>
      </c>
      <c r="AN53" s="530"/>
      <c r="AO53" s="530"/>
      <c r="AP53" s="530"/>
      <c r="AQ53" s="531"/>
      <c r="AR53" s="196"/>
    </row>
    <row r="54" spans="1:44" s="1" customFormat="1" ht="85.5" customHeight="1" x14ac:dyDescent="0.15">
      <c r="A54" s="2"/>
      <c r="B54" s="500" t="s">
        <v>62</v>
      </c>
      <c r="C54" s="501"/>
      <c r="D54" s="501"/>
      <c r="E54" s="501"/>
      <c r="F54" s="501"/>
      <c r="G54" s="501"/>
      <c r="H54" s="501"/>
      <c r="I54" s="501"/>
      <c r="J54" s="502"/>
      <c r="K54" s="102" t="s">
        <v>88</v>
      </c>
      <c r="L54" s="48"/>
      <c r="M54" s="206" t="str">
        <f>IF(K54="A","3",IF(K54="B","2", IF(K54="C","1",IF(K54="D","0","評価なし"))))</f>
        <v>3</v>
      </c>
      <c r="N54" s="163" t="str">
        <f>IF(M54="評価なし",0,M54)</f>
        <v>3</v>
      </c>
      <c r="O54" s="48"/>
      <c r="P54" s="48"/>
      <c r="Q54" s="48"/>
      <c r="R54" s="48"/>
      <c r="S54" s="48"/>
      <c r="T54" s="48"/>
      <c r="U54" s="48"/>
      <c r="V54" s="48"/>
      <c r="W54" s="48"/>
      <c r="X54" s="572" t="s">
        <v>148</v>
      </c>
      <c r="Y54" s="573"/>
      <c r="Z54" s="102" t="s">
        <v>88</v>
      </c>
      <c r="AA54" s="48"/>
      <c r="AB54" s="206" t="str">
        <f>IF(Z54="A","3",IF(Z54="B","2", IF(Z54="C","1",IF(Z54="D","0","評価なし"))))</f>
        <v>3</v>
      </c>
      <c r="AC54" s="163" t="str">
        <f t="shared" si="1"/>
        <v>3</v>
      </c>
      <c r="AD54" s="48"/>
      <c r="AE54" s="48"/>
      <c r="AF54" s="48"/>
      <c r="AG54" s="48"/>
      <c r="AH54" s="48"/>
      <c r="AI54" s="48"/>
      <c r="AJ54" s="48"/>
      <c r="AK54" s="396" t="s">
        <v>176</v>
      </c>
      <c r="AL54" s="345"/>
      <c r="AM54" s="529" t="s">
        <v>106</v>
      </c>
      <c r="AN54" s="530"/>
      <c r="AO54" s="530"/>
      <c r="AP54" s="530"/>
      <c r="AQ54" s="531"/>
      <c r="AR54" s="196"/>
    </row>
    <row r="55" spans="1:44" s="1" customFormat="1" ht="85.5" customHeight="1" x14ac:dyDescent="0.15">
      <c r="A55" s="2"/>
      <c r="B55" s="544" t="s">
        <v>56</v>
      </c>
      <c r="C55" s="545"/>
      <c r="D55" s="545"/>
      <c r="E55" s="545"/>
      <c r="F55" s="545"/>
      <c r="G55" s="545"/>
      <c r="H55" s="545"/>
      <c r="I55" s="545"/>
      <c r="J55" s="546"/>
      <c r="K55" s="103" t="s">
        <v>88</v>
      </c>
      <c r="L55" s="145"/>
      <c r="M55" s="207" t="str">
        <f>IF(K55="A","3",IF(K55="B","2", IF(K55="C","1",IF(K55="D","0","評価なし"))))</f>
        <v>3</v>
      </c>
      <c r="N55" s="164" t="str">
        <f>IF(M55="評価なし",0,M55)</f>
        <v>3</v>
      </c>
      <c r="O55" s="145"/>
      <c r="P55" s="145"/>
      <c r="Q55" s="145"/>
      <c r="R55" s="145"/>
      <c r="S55" s="145"/>
      <c r="T55" s="145"/>
      <c r="U55" s="145"/>
      <c r="V55" s="145"/>
      <c r="W55" s="145"/>
      <c r="X55" s="532" t="s">
        <v>149</v>
      </c>
      <c r="Y55" s="533"/>
      <c r="Z55" s="103" t="s">
        <v>88</v>
      </c>
      <c r="AA55" s="145"/>
      <c r="AB55" s="207" t="str">
        <f>IF(Z55="A","3",IF(Z55="B","2", IF(Z55="C","1",IF(Z55="D","0","評価なし"))))</f>
        <v>3</v>
      </c>
      <c r="AC55" s="164" t="str">
        <f t="shared" si="1"/>
        <v>3</v>
      </c>
      <c r="AD55" s="145"/>
      <c r="AE55" s="145"/>
      <c r="AF55" s="145"/>
      <c r="AG55" s="145"/>
      <c r="AH55" s="145"/>
      <c r="AI55" s="145"/>
      <c r="AJ55" s="145"/>
      <c r="AK55" s="328" t="s">
        <v>177</v>
      </c>
      <c r="AL55" s="329"/>
      <c r="AM55" s="640" t="s">
        <v>106</v>
      </c>
      <c r="AN55" s="641"/>
      <c r="AO55" s="641"/>
      <c r="AP55" s="641"/>
      <c r="AQ55" s="642"/>
      <c r="AR55" s="196"/>
    </row>
    <row r="56" spans="1:44" ht="85.5" customHeight="1" x14ac:dyDescent="0.15">
      <c r="B56" s="488" t="s">
        <v>52</v>
      </c>
      <c r="C56" s="489"/>
      <c r="D56" s="489"/>
      <c r="E56" s="489"/>
      <c r="F56" s="489"/>
      <c r="G56" s="489"/>
      <c r="H56" s="489"/>
      <c r="I56" s="489"/>
      <c r="J56" s="490"/>
      <c r="K56" s="373" t="s">
        <v>154</v>
      </c>
      <c r="L56" s="374"/>
      <c r="M56" s="374"/>
      <c r="N56" s="374"/>
      <c r="O56" s="374"/>
      <c r="P56" s="374"/>
      <c r="Q56" s="374"/>
      <c r="R56" s="374"/>
      <c r="S56" s="374"/>
      <c r="T56" s="374"/>
      <c r="U56" s="374"/>
      <c r="V56" s="374"/>
      <c r="W56" s="374"/>
      <c r="X56" s="374"/>
      <c r="Y56" s="375"/>
      <c r="Z56" s="346" t="s">
        <v>182</v>
      </c>
      <c r="AA56" s="347"/>
      <c r="AB56" s="347"/>
      <c r="AC56" s="347"/>
      <c r="AD56" s="347"/>
      <c r="AE56" s="347"/>
      <c r="AF56" s="347"/>
      <c r="AG56" s="347"/>
      <c r="AH56" s="347"/>
      <c r="AI56" s="347"/>
      <c r="AJ56" s="347"/>
      <c r="AK56" s="347"/>
      <c r="AL56" s="348"/>
      <c r="AM56" s="631" t="s">
        <v>106</v>
      </c>
      <c r="AN56" s="632"/>
      <c r="AO56" s="632"/>
      <c r="AP56" s="632"/>
      <c r="AQ56" s="633"/>
      <c r="AR56" s="195"/>
    </row>
    <row r="57" spans="1:44" ht="85.5" customHeight="1" thickBot="1" x14ac:dyDescent="0.2">
      <c r="B57" s="494" t="s">
        <v>42</v>
      </c>
      <c r="C57" s="495"/>
      <c r="D57" s="495"/>
      <c r="E57" s="495"/>
      <c r="F57" s="495"/>
      <c r="G57" s="495"/>
      <c r="H57" s="495"/>
      <c r="I57" s="495"/>
      <c r="J57" s="496"/>
      <c r="K57" s="397" t="s">
        <v>127</v>
      </c>
      <c r="L57" s="398"/>
      <c r="M57" s="398"/>
      <c r="N57" s="398"/>
      <c r="O57" s="398"/>
      <c r="P57" s="398"/>
      <c r="Q57" s="398"/>
      <c r="R57" s="398"/>
      <c r="S57" s="398"/>
      <c r="T57" s="398"/>
      <c r="U57" s="398"/>
      <c r="V57" s="398"/>
      <c r="W57" s="398"/>
      <c r="X57" s="398"/>
      <c r="Y57" s="399"/>
      <c r="Z57" s="341" t="s">
        <v>183</v>
      </c>
      <c r="AA57" s="342"/>
      <c r="AB57" s="342"/>
      <c r="AC57" s="342"/>
      <c r="AD57" s="342"/>
      <c r="AE57" s="342"/>
      <c r="AF57" s="342"/>
      <c r="AG57" s="342"/>
      <c r="AH57" s="342"/>
      <c r="AI57" s="342"/>
      <c r="AJ57" s="342"/>
      <c r="AK57" s="342"/>
      <c r="AL57" s="343"/>
      <c r="AM57" s="610" t="s">
        <v>106</v>
      </c>
      <c r="AN57" s="611"/>
      <c r="AO57" s="611"/>
      <c r="AP57" s="611"/>
      <c r="AQ57" s="612"/>
      <c r="AR57" s="195"/>
    </row>
    <row r="58" spans="1:44" s="1" customFormat="1" ht="43.5" customHeight="1" x14ac:dyDescent="0.15">
      <c r="A58" s="7"/>
      <c r="B58" s="308" t="s">
        <v>50</v>
      </c>
      <c r="C58" s="309"/>
      <c r="D58" s="309"/>
      <c r="E58" s="309"/>
      <c r="F58" s="309"/>
      <c r="G58" s="309"/>
      <c r="H58" s="309"/>
      <c r="I58" s="309"/>
      <c r="J58" s="310"/>
      <c r="K58" s="98" t="str">
        <f>IF(M58="評価なし","評価なし",IF(M58&gt;=2.5,"A",IF(M58&gt;=1.5,"B", IF(M58&gt;=0.5,"C",IF(M58&lt;0.5,"D","評価なし")))))</f>
        <v>A</v>
      </c>
      <c r="L58" s="2"/>
      <c r="M58" s="31">
        <f>IF(AND(M59="評価なし",M60="評価なし",M60="評価なし",M61="評価なし",M62="評価なし",M63="評価なし",M64="評価なし",M65="評価なし"),"評価なし",(N59+N60+N61+N62+N63+N64+N65)/(7-N58))</f>
        <v>3</v>
      </c>
      <c r="N58" s="40">
        <f>COUNTIF(M59:M65,"評価なし")</f>
        <v>1</v>
      </c>
      <c r="O58" s="2"/>
      <c r="P58" s="2"/>
      <c r="Q58" s="2"/>
      <c r="R58" s="2"/>
      <c r="S58" s="2"/>
      <c r="T58" s="2"/>
      <c r="U58" s="2"/>
      <c r="V58" s="2"/>
      <c r="W58" s="2"/>
      <c r="X58" s="306"/>
      <c r="Y58" s="307"/>
      <c r="Z58" s="168" t="str">
        <f>IF(AB58="評価なし","評価なし",IF(AB58&gt;=2.5,"A",IF(AB58&gt;=1.5,"B", IF(AB58&gt;=0.5,"C",IF(AB58&lt;0.5,"D","評価なし")))))</f>
        <v>A</v>
      </c>
      <c r="AA58" s="2"/>
      <c r="AB58" s="31">
        <f>IF(AND(AB59="評価なし",AB60="評価なし",AB60="評価なし",AB61="評価なし",AB62="評価なし",AB63="評価なし",AB64="評価なし",AB65="評価なし"),"評価なし",(AC59+AC60+AC61+AC62+AC63+AC64+AC65)/(7-AC58))</f>
        <v>2.8333333333333335</v>
      </c>
      <c r="AC58" s="40">
        <f>COUNTIF(AB59:AB65,"評価なし")</f>
        <v>1</v>
      </c>
      <c r="AD58" s="2"/>
      <c r="AE58" s="2"/>
      <c r="AF58" s="2"/>
      <c r="AG58" s="2"/>
      <c r="AH58" s="2"/>
      <c r="AI58" s="2"/>
      <c r="AJ58" s="2"/>
      <c r="AK58" s="306"/>
      <c r="AL58" s="307"/>
      <c r="AM58" s="317" t="s">
        <v>50</v>
      </c>
      <c r="AN58" s="318"/>
      <c r="AO58" s="318"/>
      <c r="AP58" s="318"/>
      <c r="AQ58" s="319"/>
      <c r="AR58" s="196"/>
    </row>
    <row r="59" spans="1:44" s="1" customFormat="1" ht="105" customHeight="1" x14ac:dyDescent="0.15">
      <c r="A59" s="7"/>
      <c r="B59" s="601" t="s">
        <v>74</v>
      </c>
      <c r="C59" s="602"/>
      <c r="D59" s="602"/>
      <c r="E59" s="602"/>
      <c r="F59" s="602"/>
      <c r="G59" s="602"/>
      <c r="H59" s="602"/>
      <c r="I59" s="602"/>
      <c r="J59" s="603"/>
      <c r="K59" s="156" t="s">
        <v>88</v>
      </c>
      <c r="L59" s="55"/>
      <c r="M59" s="205" t="str">
        <f t="shared" ref="M59:M65" si="2">IF(K59="A","3",IF(K59="B","2", IF(K59="C","1",IF(K59="D","0","評価なし"))))</f>
        <v>3</v>
      </c>
      <c r="N59" s="56" t="str">
        <f t="shared" ref="N59:N65" si="3">IF(M59="評価なし",0,M59)</f>
        <v>3</v>
      </c>
      <c r="O59" s="45"/>
      <c r="P59" s="45"/>
      <c r="Q59" s="45"/>
      <c r="R59" s="45"/>
      <c r="S59" s="45"/>
      <c r="T59" s="45"/>
      <c r="U59" s="45"/>
      <c r="V59" s="45"/>
      <c r="W59" s="45"/>
      <c r="X59" s="523" t="s">
        <v>121</v>
      </c>
      <c r="Y59" s="524"/>
      <c r="Z59" s="147" t="s">
        <v>88</v>
      </c>
      <c r="AA59" s="55"/>
      <c r="AB59" s="205" t="str">
        <f t="shared" ref="AB59:AB65" si="4">IF(Z59="A","3",IF(Z59="B","2", IF(Z59="C","1",IF(Z59="D","0","評価なし"))))</f>
        <v>3</v>
      </c>
      <c r="AC59" s="56" t="str">
        <f>IF(AB59="評価なし",0,AB59)</f>
        <v>3</v>
      </c>
      <c r="AD59" s="45"/>
      <c r="AE59" s="45"/>
      <c r="AF59" s="45"/>
      <c r="AG59" s="45"/>
      <c r="AH59" s="45"/>
      <c r="AI59" s="45"/>
      <c r="AJ59" s="45"/>
      <c r="AK59" s="358" t="s">
        <v>176</v>
      </c>
      <c r="AL59" s="312"/>
      <c r="AM59" s="466" t="s">
        <v>106</v>
      </c>
      <c r="AN59" s="467"/>
      <c r="AO59" s="467"/>
      <c r="AP59" s="467"/>
      <c r="AQ59" s="468"/>
      <c r="AR59" s="196"/>
    </row>
    <row r="60" spans="1:44" s="1" customFormat="1" ht="77.25" customHeight="1" x14ac:dyDescent="0.15">
      <c r="A60" s="7"/>
      <c r="B60" s="500" t="s">
        <v>75</v>
      </c>
      <c r="C60" s="501"/>
      <c r="D60" s="501"/>
      <c r="E60" s="501"/>
      <c r="F60" s="501"/>
      <c r="G60" s="501"/>
      <c r="H60" s="501"/>
      <c r="I60" s="501"/>
      <c r="J60" s="502"/>
      <c r="K60" s="102" t="s">
        <v>88</v>
      </c>
      <c r="L60" s="48"/>
      <c r="M60" s="49" t="str">
        <f t="shared" si="2"/>
        <v>3</v>
      </c>
      <c r="N60" s="50" t="str">
        <f t="shared" si="3"/>
        <v>3</v>
      </c>
      <c r="O60" s="48"/>
      <c r="P60" s="48"/>
      <c r="Q60" s="48"/>
      <c r="R60" s="48"/>
      <c r="S60" s="48"/>
      <c r="T60" s="48"/>
      <c r="U60" s="48"/>
      <c r="V60" s="48"/>
      <c r="W60" s="48"/>
      <c r="X60" s="394" t="s">
        <v>112</v>
      </c>
      <c r="Y60" s="395"/>
      <c r="Z60" s="141" t="s">
        <v>88</v>
      </c>
      <c r="AA60" s="48"/>
      <c r="AB60" s="49" t="str">
        <f t="shared" si="4"/>
        <v>3</v>
      </c>
      <c r="AC60" s="50" t="str">
        <f>IF(AB60="評価なし",0,AB60)</f>
        <v>3</v>
      </c>
      <c r="AD60" s="48"/>
      <c r="AE60" s="48"/>
      <c r="AF60" s="48"/>
      <c r="AG60" s="48"/>
      <c r="AH60" s="48"/>
      <c r="AI60" s="48"/>
      <c r="AJ60" s="48"/>
      <c r="AK60" s="344" t="s">
        <v>176</v>
      </c>
      <c r="AL60" s="345"/>
      <c r="AM60" s="529" t="s">
        <v>106</v>
      </c>
      <c r="AN60" s="530"/>
      <c r="AO60" s="530"/>
      <c r="AP60" s="530"/>
      <c r="AQ60" s="531"/>
      <c r="AR60" s="196"/>
    </row>
    <row r="61" spans="1:44" s="1" customFormat="1" ht="77.25" customHeight="1" x14ac:dyDescent="0.15">
      <c r="A61" s="7"/>
      <c r="B61" s="500" t="s">
        <v>76</v>
      </c>
      <c r="C61" s="501"/>
      <c r="D61" s="501"/>
      <c r="E61" s="501"/>
      <c r="F61" s="501"/>
      <c r="G61" s="501"/>
      <c r="H61" s="501"/>
      <c r="I61" s="501"/>
      <c r="J61" s="502"/>
      <c r="K61" s="102" t="s">
        <v>88</v>
      </c>
      <c r="L61" s="48"/>
      <c r="M61" s="49" t="str">
        <f t="shared" si="2"/>
        <v>3</v>
      </c>
      <c r="N61" s="50" t="str">
        <f t="shared" si="3"/>
        <v>3</v>
      </c>
      <c r="O61" s="48"/>
      <c r="P61" s="48"/>
      <c r="Q61" s="48"/>
      <c r="R61" s="48"/>
      <c r="S61" s="48"/>
      <c r="T61" s="48"/>
      <c r="U61" s="48"/>
      <c r="V61" s="48"/>
      <c r="W61" s="48"/>
      <c r="X61" s="330" t="s">
        <v>155</v>
      </c>
      <c r="Y61" s="331"/>
      <c r="Z61" s="141" t="s">
        <v>90</v>
      </c>
      <c r="AA61" s="48"/>
      <c r="AB61" s="49" t="str">
        <f t="shared" si="4"/>
        <v>2</v>
      </c>
      <c r="AC61" s="50" t="str">
        <f t="shared" ref="AC61:AC63" si="5">IF(AB61="評価なし",0,AB61)</f>
        <v>2</v>
      </c>
      <c r="AD61" s="48"/>
      <c r="AE61" s="48"/>
      <c r="AF61" s="48"/>
      <c r="AG61" s="48"/>
      <c r="AH61" s="48"/>
      <c r="AI61" s="48"/>
      <c r="AJ61" s="48"/>
      <c r="AK61" s="344" t="s">
        <v>178</v>
      </c>
      <c r="AL61" s="345"/>
      <c r="AM61" s="529" t="s">
        <v>106</v>
      </c>
      <c r="AN61" s="530"/>
      <c r="AO61" s="530"/>
      <c r="AP61" s="530"/>
      <c r="AQ61" s="531"/>
      <c r="AR61" s="196"/>
    </row>
    <row r="62" spans="1:44" s="3" customFormat="1" ht="77.25" customHeight="1" x14ac:dyDescent="0.15">
      <c r="A62" s="5"/>
      <c r="B62" s="598" t="s">
        <v>77</v>
      </c>
      <c r="C62" s="599"/>
      <c r="D62" s="599"/>
      <c r="E62" s="599"/>
      <c r="F62" s="599"/>
      <c r="G62" s="599"/>
      <c r="H62" s="599"/>
      <c r="I62" s="599"/>
      <c r="J62" s="600"/>
      <c r="K62" s="102" t="s">
        <v>88</v>
      </c>
      <c r="L62" s="57"/>
      <c r="M62" s="49" t="str">
        <f t="shared" si="2"/>
        <v>3</v>
      </c>
      <c r="N62" s="50" t="str">
        <f t="shared" si="3"/>
        <v>3</v>
      </c>
      <c r="O62" s="57"/>
      <c r="P62" s="57"/>
      <c r="Q62" s="57"/>
      <c r="R62" s="57"/>
      <c r="S62" s="57"/>
      <c r="T62" s="57"/>
      <c r="U62" s="57"/>
      <c r="V62" s="57"/>
      <c r="W62" s="57"/>
      <c r="X62" s="330" t="s">
        <v>122</v>
      </c>
      <c r="Y62" s="331"/>
      <c r="Z62" s="141" t="s">
        <v>88</v>
      </c>
      <c r="AA62" s="57"/>
      <c r="AB62" s="49" t="str">
        <f t="shared" si="4"/>
        <v>3</v>
      </c>
      <c r="AC62" s="50" t="str">
        <f t="shared" si="5"/>
        <v>3</v>
      </c>
      <c r="AD62" s="57"/>
      <c r="AE62" s="57"/>
      <c r="AF62" s="57"/>
      <c r="AG62" s="57"/>
      <c r="AH62" s="57"/>
      <c r="AI62" s="57"/>
      <c r="AJ62" s="57"/>
      <c r="AK62" s="344" t="s">
        <v>176</v>
      </c>
      <c r="AL62" s="345"/>
      <c r="AM62" s="529" t="s">
        <v>106</v>
      </c>
      <c r="AN62" s="530"/>
      <c r="AO62" s="530"/>
      <c r="AP62" s="530"/>
      <c r="AQ62" s="531"/>
      <c r="AR62" s="200"/>
    </row>
    <row r="63" spans="1:44" s="3" customFormat="1" ht="77.25" customHeight="1" x14ac:dyDescent="0.15">
      <c r="A63" s="5"/>
      <c r="B63" s="500" t="s">
        <v>78</v>
      </c>
      <c r="C63" s="501"/>
      <c r="D63" s="501"/>
      <c r="E63" s="501"/>
      <c r="F63" s="501"/>
      <c r="G63" s="501"/>
      <c r="H63" s="501"/>
      <c r="I63" s="501"/>
      <c r="J63" s="502"/>
      <c r="K63" s="102" t="s">
        <v>88</v>
      </c>
      <c r="L63" s="57"/>
      <c r="M63" s="49" t="str">
        <f t="shared" si="2"/>
        <v>3</v>
      </c>
      <c r="N63" s="50" t="str">
        <f t="shared" si="3"/>
        <v>3</v>
      </c>
      <c r="O63" s="57"/>
      <c r="P63" s="57"/>
      <c r="Q63" s="57"/>
      <c r="R63" s="57"/>
      <c r="S63" s="57"/>
      <c r="T63" s="57"/>
      <c r="U63" s="57"/>
      <c r="V63" s="57"/>
      <c r="W63" s="57"/>
      <c r="X63" s="330" t="s">
        <v>123</v>
      </c>
      <c r="Y63" s="331"/>
      <c r="Z63" s="141" t="s">
        <v>88</v>
      </c>
      <c r="AA63" s="57"/>
      <c r="AB63" s="49" t="str">
        <f t="shared" si="4"/>
        <v>3</v>
      </c>
      <c r="AC63" s="50" t="str">
        <f t="shared" si="5"/>
        <v>3</v>
      </c>
      <c r="AD63" s="57"/>
      <c r="AE63" s="57"/>
      <c r="AF63" s="57"/>
      <c r="AG63" s="57"/>
      <c r="AH63" s="57"/>
      <c r="AI63" s="57"/>
      <c r="AJ63" s="57"/>
      <c r="AK63" s="344" t="s">
        <v>176</v>
      </c>
      <c r="AL63" s="345"/>
      <c r="AM63" s="529" t="s">
        <v>106</v>
      </c>
      <c r="AN63" s="530"/>
      <c r="AO63" s="530"/>
      <c r="AP63" s="530"/>
      <c r="AQ63" s="531"/>
      <c r="AR63" s="200"/>
    </row>
    <row r="64" spans="1:44" s="3" customFormat="1" ht="77.25" customHeight="1" x14ac:dyDescent="0.15">
      <c r="A64" s="5"/>
      <c r="B64" s="598" t="s">
        <v>82</v>
      </c>
      <c r="C64" s="599"/>
      <c r="D64" s="599"/>
      <c r="E64" s="599"/>
      <c r="F64" s="599"/>
      <c r="G64" s="599"/>
      <c r="H64" s="599"/>
      <c r="I64" s="599"/>
      <c r="J64" s="600"/>
      <c r="K64" s="157"/>
      <c r="L64" s="57"/>
      <c r="M64" s="206" t="str">
        <f t="shared" si="2"/>
        <v>評価なし</v>
      </c>
      <c r="N64" s="59">
        <f t="shared" si="3"/>
        <v>0</v>
      </c>
      <c r="O64" s="57"/>
      <c r="P64" s="57"/>
      <c r="Q64" s="57"/>
      <c r="R64" s="57"/>
      <c r="S64" s="57"/>
      <c r="T64" s="57"/>
      <c r="U64" s="57"/>
      <c r="V64" s="57"/>
      <c r="W64" s="57"/>
      <c r="X64" s="330" t="s">
        <v>113</v>
      </c>
      <c r="Y64" s="331"/>
      <c r="Z64" s="148"/>
      <c r="AA64" s="57"/>
      <c r="AB64" s="206" t="str">
        <f t="shared" si="4"/>
        <v>評価なし</v>
      </c>
      <c r="AC64" s="59">
        <f>IF(AB64="評価なし",0,AB64)</f>
        <v>0</v>
      </c>
      <c r="AD64" s="57"/>
      <c r="AE64" s="57"/>
      <c r="AF64" s="57"/>
      <c r="AG64" s="57"/>
      <c r="AH64" s="57"/>
      <c r="AI64" s="57"/>
      <c r="AJ64" s="57"/>
      <c r="AK64" s="400" t="s">
        <v>113</v>
      </c>
      <c r="AL64" s="401"/>
      <c r="AM64" s="529" t="s">
        <v>208</v>
      </c>
      <c r="AN64" s="530"/>
      <c r="AO64" s="530"/>
      <c r="AP64" s="530"/>
      <c r="AQ64" s="531"/>
      <c r="AR64" s="200"/>
    </row>
    <row r="65" spans="1:44" s="3" customFormat="1" ht="77.25" customHeight="1" x14ac:dyDescent="0.15">
      <c r="A65" s="5"/>
      <c r="B65" s="569" t="s">
        <v>83</v>
      </c>
      <c r="C65" s="570"/>
      <c r="D65" s="570"/>
      <c r="E65" s="570"/>
      <c r="F65" s="570"/>
      <c r="G65" s="570"/>
      <c r="H65" s="570"/>
      <c r="I65" s="570"/>
      <c r="J65" s="571"/>
      <c r="K65" s="158" t="s">
        <v>88</v>
      </c>
      <c r="L65" s="149"/>
      <c r="M65" s="207" t="str">
        <f t="shared" si="2"/>
        <v>3</v>
      </c>
      <c r="N65" s="150" t="str">
        <f t="shared" si="3"/>
        <v>3</v>
      </c>
      <c r="O65" s="149"/>
      <c r="P65" s="149"/>
      <c r="Q65" s="149"/>
      <c r="R65" s="149"/>
      <c r="S65" s="149"/>
      <c r="T65" s="149"/>
      <c r="U65" s="149"/>
      <c r="V65" s="149"/>
      <c r="W65" s="149"/>
      <c r="X65" s="325" t="s">
        <v>124</v>
      </c>
      <c r="Y65" s="287"/>
      <c r="Z65" s="151" t="s">
        <v>88</v>
      </c>
      <c r="AA65" s="149"/>
      <c r="AB65" s="207" t="str">
        <f t="shared" si="4"/>
        <v>3</v>
      </c>
      <c r="AC65" s="150" t="str">
        <f>IF(AB65="評価なし",0,AB65)</f>
        <v>3</v>
      </c>
      <c r="AD65" s="149"/>
      <c r="AE65" s="149"/>
      <c r="AF65" s="149"/>
      <c r="AG65" s="149"/>
      <c r="AH65" s="149"/>
      <c r="AI65" s="149"/>
      <c r="AJ65" s="149"/>
      <c r="AK65" s="567" t="s">
        <v>176</v>
      </c>
      <c r="AL65" s="568"/>
      <c r="AM65" s="640" t="s">
        <v>106</v>
      </c>
      <c r="AN65" s="641"/>
      <c r="AO65" s="641"/>
      <c r="AP65" s="641"/>
      <c r="AQ65" s="642"/>
      <c r="AR65" s="200"/>
    </row>
    <row r="66" spans="1:44" ht="75.75" customHeight="1" x14ac:dyDescent="0.15">
      <c r="B66" s="488" t="s">
        <v>52</v>
      </c>
      <c r="C66" s="489"/>
      <c r="D66" s="489"/>
      <c r="E66" s="489"/>
      <c r="F66" s="489"/>
      <c r="G66" s="489"/>
      <c r="H66" s="489"/>
      <c r="I66" s="489"/>
      <c r="J66" s="490"/>
      <c r="K66" s="332" t="s">
        <v>129</v>
      </c>
      <c r="L66" s="333"/>
      <c r="M66" s="333"/>
      <c r="N66" s="333"/>
      <c r="O66" s="333"/>
      <c r="P66" s="333"/>
      <c r="Q66" s="333"/>
      <c r="R66" s="333"/>
      <c r="S66" s="333"/>
      <c r="T66" s="333"/>
      <c r="U66" s="333"/>
      <c r="V66" s="333"/>
      <c r="W66" s="333"/>
      <c r="X66" s="333"/>
      <c r="Y66" s="334"/>
      <c r="Z66" s="346" t="s">
        <v>190</v>
      </c>
      <c r="AA66" s="347"/>
      <c r="AB66" s="347"/>
      <c r="AC66" s="347"/>
      <c r="AD66" s="347"/>
      <c r="AE66" s="347"/>
      <c r="AF66" s="347"/>
      <c r="AG66" s="347"/>
      <c r="AH66" s="347"/>
      <c r="AI66" s="347"/>
      <c r="AJ66" s="347"/>
      <c r="AK66" s="347"/>
      <c r="AL66" s="348"/>
      <c r="AM66" s="631" t="s">
        <v>106</v>
      </c>
      <c r="AN66" s="632"/>
      <c r="AO66" s="632"/>
      <c r="AP66" s="632"/>
      <c r="AQ66" s="633"/>
      <c r="AR66" s="195"/>
    </row>
    <row r="67" spans="1:44" ht="75.75" customHeight="1" x14ac:dyDescent="0.15">
      <c r="B67" s="488" t="s">
        <v>42</v>
      </c>
      <c r="C67" s="489"/>
      <c r="D67" s="489"/>
      <c r="E67" s="489"/>
      <c r="F67" s="489"/>
      <c r="G67" s="489"/>
      <c r="H67" s="489"/>
      <c r="I67" s="489"/>
      <c r="J67" s="490"/>
      <c r="K67" s="332" t="s">
        <v>128</v>
      </c>
      <c r="L67" s="333"/>
      <c r="M67" s="333"/>
      <c r="N67" s="333"/>
      <c r="O67" s="333"/>
      <c r="P67" s="333"/>
      <c r="Q67" s="333"/>
      <c r="R67" s="333"/>
      <c r="S67" s="333"/>
      <c r="T67" s="333"/>
      <c r="U67" s="333"/>
      <c r="V67" s="333"/>
      <c r="W67" s="333"/>
      <c r="X67" s="333"/>
      <c r="Y67" s="334"/>
      <c r="Z67" s="346" t="s">
        <v>189</v>
      </c>
      <c r="AA67" s="347"/>
      <c r="AB67" s="347"/>
      <c r="AC67" s="347"/>
      <c r="AD67" s="347"/>
      <c r="AE67" s="347"/>
      <c r="AF67" s="347"/>
      <c r="AG67" s="347"/>
      <c r="AH67" s="347"/>
      <c r="AI67" s="347"/>
      <c r="AJ67" s="347"/>
      <c r="AK67" s="347"/>
      <c r="AL67" s="348"/>
      <c r="AM67" s="631" t="s">
        <v>106</v>
      </c>
      <c r="AN67" s="632"/>
      <c r="AO67" s="632"/>
      <c r="AP67" s="632"/>
      <c r="AQ67" s="633"/>
      <c r="AR67" s="195"/>
    </row>
    <row r="68" spans="1:44" ht="33" customHeight="1" thickBot="1" x14ac:dyDescent="0.2">
      <c r="B68" s="595" t="s">
        <v>14</v>
      </c>
      <c r="C68" s="596"/>
      <c r="D68" s="596"/>
      <c r="E68" s="596"/>
      <c r="F68" s="596"/>
      <c r="G68" s="596"/>
      <c r="H68" s="596"/>
      <c r="I68" s="596"/>
      <c r="J68" s="597"/>
      <c r="K68" s="270" t="s">
        <v>41</v>
      </c>
      <c r="L68" s="271"/>
      <c r="M68" s="271"/>
      <c r="N68" s="271"/>
      <c r="O68" s="271"/>
      <c r="P68" s="271"/>
      <c r="Q68" s="271"/>
      <c r="R68" s="271"/>
      <c r="S68" s="271"/>
      <c r="T68" s="271"/>
      <c r="U68" s="271"/>
      <c r="V68" s="271"/>
      <c r="W68" s="271"/>
      <c r="X68" s="271"/>
      <c r="Y68" s="272"/>
      <c r="Z68" s="270" t="s">
        <v>40</v>
      </c>
      <c r="AA68" s="271"/>
      <c r="AB68" s="271"/>
      <c r="AC68" s="271"/>
      <c r="AD68" s="271"/>
      <c r="AE68" s="271"/>
      <c r="AF68" s="271"/>
      <c r="AG68" s="271"/>
      <c r="AH68" s="271"/>
      <c r="AI68" s="271"/>
      <c r="AJ68" s="271"/>
      <c r="AK68" s="271"/>
      <c r="AL68" s="272"/>
      <c r="AM68" s="270" t="s">
        <v>46</v>
      </c>
      <c r="AN68" s="565"/>
      <c r="AO68" s="565"/>
      <c r="AP68" s="565"/>
      <c r="AQ68" s="566"/>
      <c r="AR68" s="195"/>
    </row>
    <row r="69" spans="1:44" ht="48" customHeight="1" x14ac:dyDescent="0.15">
      <c r="B69" s="592" t="s">
        <v>13</v>
      </c>
      <c r="C69" s="593"/>
      <c r="D69" s="593"/>
      <c r="E69" s="593"/>
      <c r="F69" s="593"/>
      <c r="G69" s="593"/>
      <c r="H69" s="593"/>
      <c r="I69" s="593"/>
      <c r="J69" s="594"/>
      <c r="K69" s="152" t="str">
        <f>IF(M69="評価なし","評価なし",IF(M69&gt;=2.5,"A",IF(M69&gt;=1.5,"B", IF(M69&gt;=0.5,"C",IF(M69&lt;0.5,"D","評価なし")))))</f>
        <v>A</v>
      </c>
      <c r="L69" s="154"/>
      <c r="M69" s="155">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2.88</v>
      </c>
      <c r="N69" s="154">
        <f>COUNTIF(M12:M17,"評価なし")+COUNTIF(M21:M22,"評価なし")+COUNTIF(M27:M30,"評価なし")+COUNTIF(M35:M36,"評価なし")+COUNTIF(M40,"評価なし")+COUNTIF(M45:M47,"評価なし")+COUNTIF(M52:M55,"評価なし")+COUNTIF(M59:M65,"評価なし")</f>
        <v>1</v>
      </c>
      <c r="O69" s="154"/>
      <c r="P69" s="154"/>
      <c r="Q69" s="154"/>
      <c r="R69" s="154"/>
      <c r="S69" s="154"/>
      <c r="T69" s="154"/>
      <c r="U69" s="154"/>
      <c r="V69" s="154"/>
      <c r="W69" s="154"/>
      <c r="X69" s="265"/>
      <c r="Y69" s="266"/>
      <c r="Z69" s="152" t="str">
        <f>IF(AB69="評価なし","評価なし",IF(AB69&gt;=2.5,"A",IF(AB69&gt;=1.5,"B", IF(AB69&gt;=0.5,"C",IF(AB69&lt;0.5,"D","評価なし")))))</f>
        <v>A</v>
      </c>
      <c r="AA69" s="132"/>
      <c r="AB69" s="153">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2.92</v>
      </c>
      <c r="AC69" s="30">
        <f>COUNTIF(AB12:AB17,"評価なし")+COUNTIF(AB21:AB22,"評価なし")+COUNTIF(AB27:AB30,"評価なし")+COUNTIF(AB35:AB36,"評価なし")+COUNTIF(AB40,"評価なし")+COUNTIF(AB45:AB47,"評価なし")+COUNTIF(AB52:AB55,"評価なし")+COUNTIF(AB59:AB65,"評価なし")</f>
        <v>1</v>
      </c>
      <c r="AD69" s="132"/>
      <c r="AE69" s="132"/>
      <c r="AF69" s="132"/>
      <c r="AG69" s="132"/>
      <c r="AH69" s="132"/>
      <c r="AI69" s="132"/>
      <c r="AJ69" s="132"/>
      <c r="AK69" s="265"/>
      <c r="AL69" s="266"/>
      <c r="AM69" s="297"/>
      <c r="AN69" s="298"/>
      <c r="AO69" s="298"/>
      <c r="AP69" s="298"/>
      <c r="AQ69" s="299"/>
      <c r="AR69" s="195"/>
    </row>
    <row r="70" spans="1:44" ht="174" customHeight="1" x14ac:dyDescent="0.15">
      <c r="B70" s="604" t="s">
        <v>53</v>
      </c>
      <c r="C70" s="605"/>
      <c r="D70" s="605"/>
      <c r="E70" s="605"/>
      <c r="F70" s="605"/>
      <c r="G70" s="605"/>
      <c r="H70" s="605"/>
      <c r="I70" s="605"/>
      <c r="J70" s="606"/>
      <c r="K70" s="373" t="s">
        <v>150</v>
      </c>
      <c r="L70" s="374"/>
      <c r="M70" s="374"/>
      <c r="N70" s="374"/>
      <c r="O70" s="374"/>
      <c r="P70" s="374"/>
      <c r="Q70" s="374"/>
      <c r="R70" s="374"/>
      <c r="S70" s="374"/>
      <c r="T70" s="374"/>
      <c r="U70" s="374"/>
      <c r="V70" s="374"/>
      <c r="W70" s="374"/>
      <c r="X70" s="374"/>
      <c r="Y70" s="375"/>
      <c r="Z70" s="376" t="s">
        <v>180</v>
      </c>
      <c r="AA70" s="377"/>
      <c r="AB70" s="377"/>
      <c r="AC70" s="377"/>
      <c r="AD70" s="377"/>
      <c r="AE70" s="377"/>
      <c r="AF70" s="377"/>
      <c r="AG70" s="377"/>
      <c r="AH70" s="377"/>
      <c r="AI70" s="377"/>
      <c r="AJ70" s="377"/>
      <c r="AK70" s="377"/>
      <c r="AL70" s="378"/>
      <c r="AM70" s="259" t="s">
        <v>106</v>
      </c>
      <c r="AN70" s="260"/>
      <c r="AO70" s="260"/>
      <c r="AP70" s="260"/>
      <c r="AQ70" s="261"/>
      <c r="AR70" s="195"/>
    </row>
    <row r="71" spans="1:44" ht="126" customHeight="1" x14ac:dyDescent="0.15">
      <c r="B71" s="583" t="s">
        <v>205</v>
      </c>
      <c r="C71" s="584"/>
      <c r="D71" s="584"/>
      <c r="E71" s="584"/>
      <c r="F71" s="584"/>
      <c r="G71" s="584"/>
      <c r="H71" s="584"/>
      <c r="I71" s="584"/>
      <c r="J71" s="585"/>
      <c r="K71" s="282" t="s">
        <v>151</v>
      </c>
      <c r="L71" s="283"/>
      <c r="M71" s="283"/>
      <c r="N71" s="283"/>
      <c r="O71" s="283"/>
      <c r="P71" s="283"/>
      <c r="Q71" s="283"/>
      <c r="R71" s="283"/>
      <c r="S71" s="283"/>
      <c r="T71" s="283"/>
      <c r="U71" s="283"/>
      <c r="V71" s="283"/>
      <c r="W71" s="283"/>
      <c r="X71" s="283"/>
      <c r="Y71" s="284"/>
      <c r="Z71" s="276" t="s">
        <v>191</v>
      </c>
      <c r="AA71" s="277"/>
      <c r="AB71" s="277"/>
      <c r="AC71" s="277"/>
      <c r="AD71" s="277"/>
      <c r="AE71" s="277"/>
      <c r="AF71" s="277"/>
      <c r="AG71" s="277"/>
      <c r="AH71" s="277"/>
      <c r="AI71" s="277"/>
      <c r="AJ71" s="277"/>
      <c r="AK71" s="277"/>
      <c r="AL71" s="278"/>
      <c r="AM71" s="262" t="s">
        <v>106</v>
      </c>
      <c r="AN71" s="263"/>
      <c r="AO71" s="263"/>
      <c r="AP71" s="263"/>
      <c r="AQ71" s="264"/>
      <c r="AR71" s="195"/>
    </row>
    <row r="72" spans="1:44" ht="126" customHeight="1" x14ac:dyDescent="0.15">
      <c r="B72" s="589" t="s">
        <v>204</v>
      </c>
      <c r="C72" s="590"/>
      <c r="D72" s="590"/>
      <c r="E72" s="590"/>
      <c r="F72" s="590"/>
      <c r="G72" s="590"/>
      <c r="H72" s="590"/>
      <c r="I72" s="590"/>
      <c r="J72" s="591"/>
      <c r="K72" s="285" t="s">
        <v>132</v>
      </c>
      <c r="L72" s="286"/>
      <c r="M72" s="286"/>
      <c r="N72" s="286"/>
      <c r="O72" s="286"/>
      <c r="P72" s="286"/>
      <c r="Q72" s="286"/>
      <c r="R72" s="286"/>
      <c r="S72" s="286"/>
      <c r="T72" s="286"/>
      <c r="U72" s="286"/>
      <c r="V72" s="286"/>
      <c r="W72" s="286"/>
      <c r="X72" s="286"/>
      <c r="Y72" s="287"/>
      <c r="Z72" s="288" t="s">
        <v>192</v>
      </c>
      <c r="AA72" s="289"/>
      <c r="AB72" s="289"/>
      <c r="AC72" s="289"/>
      <c r="AD72" s="289"/>
      <c r="AE72" s="289"/>
      <c r="AF72" s="289"/>
      <c r="AG72" s="289"/>
      <c r="AH72" s="289"/>
      <c r="AI72" s="289"/>
      <c r="AJ72" s="289"/>
      <c r="AK72" s="289"/>
      <c r="AL72" s="290"/>
      <c r="AM72" s="267" t="s">
        <v>106</v>
      </c>
      <c r="AN72" s="268"/>
      <c r="AO72" s="268"/>
      <c r="AP72" s="268"/>
      <c r="AQ72" s="269"/>
      <c r="AR72" s="195"/>
    </row>
    <row r="73" spans="1:44" ht="138" customHeight="1" x14ac:dyDescent="0.15">
      <c r="B73" s="583" t="s">
        <v>87</v>
      </c>
      <c r="C73" s="584"/>
      <c r="D73" s="584"/>
      <c r="E73" s="584"/>
      <c r="F73" s="584"/>
      <c r="G73" s="584"/>
      <c r="H73" s="584"/>
      <c r="I73" s="584"/>
      <c r="J73" s="585"/>
      <c r="K73" s="273" t="s">
        <v>131</v>
      </c>
      <c r="L73" s="274"/>
      <c r="M73" s="274"/>
      <c r="N73" s="274"/>
      <c r="O73" s="274"/>
      <c r="P73" s="274"/>
      <c r="Q73" s="274"/>
      <c r="R73" s="274"/>
      <c r="S73" s="274"/>
      <c r="T73" s="274"/>
      <c r="U73" s="274"/>
      <c r="V73" s="274"/>
      <c r="W73" s="274"/>
      <c r="X73" s="274"/>
      <c r="Y73" s="275"/>
      <c r="Z73" s="276" t="s">
        <v>193</v>
      </c>
      <c r="AA73" s="277"/>
      <c r="AB73" s="277"/>
      <c r="AC73" s="277"/>
      <c r="AD73" s="277"/>
      <c r="AE73" s="277"/>
      <c r="AF73" s="277"/>
      <c r="AG73" s="277"/>
      <c r="AH73" s="277"/>
      <c r="AI73" s="277"/>
      <c r="AJ73" s="277"/>
      <c r="AK73" s="277"/>
      <c r="AL73" s="278"/>
      <c r="AM73" s="262" t="s">
        <v>106</v>
      </c>
      <c r="AN73" s="263"/>
      <c r="AO73" s="263"/>
      <c r="AP73" s="263"/>
      <c r="AQ73" s="264"/>
      <c r="AR73" s="195"/>
    </row>
    <row r="74" spans="1:44" ht="138" customHeight="1" thickBot="1" x14ac:dyDescent="0.2">
      <c r="B74" s="586" t="s">
        <v>84</v>
      </c>
      <c r="C74" s="587"/>
      <c r="D74" s="587"/>
      <c r="E74" s="587"/>
      <c r="F74" s="587"/>
      <c r="G74" s="587"/>
      <c r="H74" s="587"/>
      <c r="I74" s="587"/>
      <c r="J74" s="588"/>
      <c r="K74" s="291" t="s">
        <v>152</v>
      </c>
      <c r="L74" s="292"/>
      <c r="M74" s="292"/>
      <c r="N74" s="292"/>
      <c r="O74" s="292"/>
      <c r="P74" s="292"/>
      <c r="Q74" s="292"/>
      <c r="R74" s="292"/>
      <c r="S74" s="292"/>
      <c r="T74" s="292"/>
      <c r="U74" s="292"/>
      <c r="V74" s="292"/>
      <c r="W74" s="292"/>
      <c r="X74" s="292"/>
      <c r="Y74" s="293"/>
      <c r="Z74" s="294" t="s">
        <v>194</v>
      </c>
      <c r="AA74" s="295"/>
      <c r="AB74" s="295"/>
      <c r="AC74" s="295"/>
      <c r="AD74" s="295"/>
      <c r="AE74" s="295"/>
      <c r="AF74" s="295"/>
      <c r="AG74" s="295"/>
      <c r="AH74" s="295"/>
      <c r="AI74" s="295"/>
      <c r="AJ74" s="295"/>
      <c r="AK74" s="295"/>
      <c r="AL74" s="296"/>
      <c r="AM74" s="279" t="s">
        <v>106</v>
      </c>
      <c r="AN74" s="280"/>
      <c r="AO74" s="280"/>
      <c r="AP74" s="280"/>
      <c r="AQ74" s="281"/>
      <c r="AR74" s="195"/>
    </row>
    <row r="75" spans="1:44" ht="7.5" customHeight="1" x14ac:dyDescent="0.15"/>
    <row r="76" spans="1:44" x14ac:dyDescent="0.15">
      <c r="B76" s="6" t="s">
        <v>22</v>
      </c>
    </row>
    <row r="77" spans="1:44" x14ac:dyDescent="0.15">
      <c r="B77" s="6" t="s">
        <v>27</v>
      </c>
    </row>
    <row r="78" spans="1:44" x14ac:dyDescent="0.15">
      <c r="B78" s="6" t="s">
        <v>26</v>
      </c>
    </row>
  </sheetData>
  <mergeCells count="280">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7:J7"/>
    <mergeCell ref="B23:J23"/>
    <mergeCell ref="B9:J9"/>
    <mergeCell ref="B10:J10"/>
    <mergeCell ref="B22:J22"/>
    <mergeCell ref="B11:J11"/>
    <mergeCell ref="B12:J13"/>
    <mergeCell ref="B14:J15"/>
    <mergeCell ref="B16:J17"/>
    <mergeCell ref="B18:J18"/>
    <mergeCell ref="B19:J19"/>
    <mergeCell ref="B20:J20"/>
    <mergeCell ref="B21:J21"/>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AM24:AQ24"/>
    <mergeCell ref="AM31:AQ31"/>
    <mergeCell ref="AM32:AQ32"/>
    <mergeCell ref="AM35:AQ35"/>
    <mergeCell ref="AM26:AQ26"/>
    <mergeCell ref="AM27:AQ27"/>
    <mergeCell ref="AM28:AQ28"/>
    <mergeCell ref="AM29:AQ29"/>
    <mergeCell ref="AM30:AQ30"/>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AK28:AL28"/>
    <mergeCell ref="AK29:AL29"/>
    <mergeCell ref="AK30:AL30"/>
    <mergeCell ref="X30:Y30"/>
    <mergeCell ref="AM41:AQ41"/>
    <mergeCell ref="AM45:AQ45"/>
    <mergeCell ref="AM46:AQ46"/>
    <mergeCell ref="X39:Y39"/>
    <mergeCell ref="X44:Y44"/>
    <mergeCell ref="AK33:AL33"/>
    <mergeCell ref="X34:Y34"/>
    <mergeCell ref="AK34:AL34"/>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s>
  <phoneticPr fontId="1"/>
  <dataValidations count="1">
    <dataValidation type="list" allowBlank="1" showInputMessage="1" showErrorMessage="1" sqref="Z16 K40:K41 Z59:Z65 K59:K65 K14 K12 K16 Z45:Z47 Z40:Z41 K45:K47 K52:K55 Z52:Z55 K21:K22 K26:K30 K35:K36 Z26:Z30 Z21:Z22 Z12 Z14 Z35:Z36">
      <formula1>$P$9:$P$12</formula1>
    </dataValidation>
  </dataValidations>
  <pageMargins left="0.74803149606299213" right="0.74803149606299213" top="0.70866141732283472" bottom="0.70866141732283472" header="0.31496062992125984" footer="0.31496062992125984"/>
  <pageSetup paperSize="8" scale="83" fitToHeight="0" orientation="portrait" r:id="rId1"/>
  <headerFooter>
    <oddFooter>&amp;C&amp;14&amp;P</oddFooter>
  </headerFooter>
  <rowBreaks count="2" manualBreakCount="2">
    <brk id="29" min="1" max="42" man="1"/>
    <brk id="45"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2020-10-01T05:38:26Z</cp:lastPrinted>
  <dcterms:created xsi:type="dcterms:W3CDTF">2020-06-23T02:52:52Z</dcterms:created>
  <dcterms:modified xsi:type="dcterms:W3CDTF">2020-11-26T03:03:58Z</dcterms:modified>
</cp:coreProperties>
</file>