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作業中）\４．指定管理者\指定管理者　評価・モニタリング\H30年度　指定管理評価\評価シート\"/>
    </mc:Choice>
  </mc:AlternateContent>
  <bookViews>
    <workbookView xWindow="-120" yWindow="-120" windowWidth="20730" windowHeight="1131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41" i="9" l="1"/>
  <c r="AC41" i="9" s="1"/>
  <c r="M41" i="9"/>
  <c r="N41" i="9" s="1"/>
  <c r="AB30" i="9" l="1"/>
  <c r="AC30" i="9" s="1"/>
  <c r="AB29" i="9"/>
  <c r="AC29" i="9" s="1"/>
  <c r="AB28" i="9"/>
  <c r="AC28" i="9" s="1"/>
  <c r="AB27" i="9"/>
  <c r="AC25" i="9"/>
  <c r="AB22" i="9"/>
  <c r="AC22" i="9" s="1"/>
  <c r="AB21" i="9"/>
  <c r="AC21" i="9" s="1"/>
  <c r="AC20" i="9"/>
  <c r="AB17" i="9"/>
  <c r="AB16" i="9"/>
  <c r="AC16" i="9" s="1"/>
  <c r="AB15" i="9"/>
  <c r="AB14" i="9"/>
  <c r="AC14" i="9" s="1"/>
  <c r="AB13" i="9"/>
  <c r="AB12" i="9"/>
  <c r="AC12" i="9" s="1"/>
  <c r="AB20" i="9" l="1"/>
  <c r="Z20" i="9" s="1"/>
  <c r="AC27" i="9"/>
  <c r="AB25" i="9" s="1"/>
  <c r="AB65" i="9"/>
  <c r="AC65" i="9" s="1"/>
  <c r="AB64" i="9"/>
  <c r="AC64" i="9" s="1"/>
  <c r="AB63" i="9"/>
  <c r="AC63" i="9" s="1"/>
  <c r="AB62" i="9"/>
  <c r="AC62" i="9" s="1"/>
  <c r="AB61" i="9"/>
  <c r="AB60" i="9"/>
  <c r="AC60" i="9" s="1"/>
  <c r="AB59" i="9"/>
  <c r="AC59" i="9" s="1"/>
  <c r="AB55" i="9"/>
  <c r="AC55" i="9" s="1"/>
  <c r="AB54" i="9"/>
  <c r="AC54" i="9" s="1"/>
  <c r="AB53" i="9"/>
  <c r="AB52" i="9"/>
  <c r="AC52" i="9" s="1"/>
  <c r="AB47" i="9"/>
  <c r="AC47" i="9" s="1"/>
  <c r="AB46" i="9"/>
  <c r="AB45" i="9"/>
  <c r="AC45" i="9" s="1"/>
  <c r="AB40" i="9"/>
  <c r="AC40" i="9" s="1"/>
  <c r="AB36" i="9"/>
  <c r="AC36" i="9" s="1"/>
  <c r="AB35" i="9"/>
  <c r="AC35" i="9" s="1"/>
  <c r="AC39" i="9" l="1"/>
  <c r="AB39" i="9" s="1"/>
  <c r="Z39" i="9" s="1"/>
  <c r="AC50" i="9"/>
  <c r="AC58" i="9"/>
  <c r="AC69" i="9"/>
  <c r="AC34" i="9"/>
  <c r="AB34" i="9" s="1"/>
  <c r="Z34" i="9" s="1"/>
  <c r="AC33" i="9"/>
  <c r="AC44" i="9"/>
  <c r="AC46" i="9"/>
  <c r="AC51" i="9"/>
  <c r="AC53" i="9"/>
  <c r="AC61" i="9"/>
  <c r="AC10" i="9"/>
  <c r="AC11" i="9"/>
  <c r="M65" i="9"/>
  <c r="N65" i="9" s="1"/>
  <c r="M64" i="9"/>
  <c r="N64" i="9" s="1"/>
  <c r="M63" i="9"/>
  <c r="N63" i="9" s="1"/>
  <c r="M62" i="9"/>
  <c r="N62" i="9" s="1"/>
  <c r="M61" i="9"/>
  <c r="N61" i="9" s="1"/>
  <c r="M60" i="9"/>
  <c r="N60" i="9" s="1"/>
  <c r="M59" i="9"/>
  <c r="N59" i="9" s="1"/>
  <c r="M55" i="9"/>
  <c r="N55" i="9" s="1"/>
  <c r="M54" i="9"/>
  <c r="M53" i="9"/>
  <c r="N53" i="9" s="1"/>
  <c r="M52" i="9"/>
  <c r="N52" i="9" s="1"/>
  <c r="M47" i="9"/>
  <c r="M46" i="9"/>
  <c r="N46" i="9" s="1"/>
  <c r="M45" i="9"/>
  <c r="N45" i="9" s="1"/>
  <c r="M40" i="9"/>
  <c r="N40" i="9" s="1"/>
  <c r="M36" i="9"/>
  <c r="N36" i="9" s="1"/>
  <c r="M35" i="9"/>
  <c r="M30" i="9"/>
  <c r="N30" i="9" s="1"/>
  <c r="M29" i="9"/>
  <c r="N29" i="9" s="1"/>
  <c r="M28" i="9"/>
  <c r="N28" i="9" s="1"/>
  <c r="M27" i="9"/>
  <c r="N27" i="9" s="1"/>
  <c r="M22" i="9"/>
  <c r="M21" i="9"/>
  <c r="M17" i="9"/>
  <c r="M16" i="9"/>
  <c r="N16" i="9" s="1"/>
  <c r="M15" i="9"/>
  <c r="M14" i="9"/>
  <c r="N14" i="9" s="1"/>
  <c r="M13" i="9"/>
  <c r="M12" i="9"/>
  <c r="AB58" i="9" l="1"/>
  <c r="Z58" i="9" s="1"/>
  <c r="N12" i="9"/>
  <c r="N69" i="9"/>
  <c r="N21" i="9"/>
  <c r="AB51" i="9"/>
  <c r="Z51" i="9" s="1"/>
  <c r="AB69" i="9"/>
  <c r="Z69" i="9" s="1"/>
  <c r="N39" i="9"/>
  <c r="M39" i="9" s="1"/>
  <c r="K39" i="9" s="1"/>
  <c r="AB10" i="9"/>
  <c r="Z10" i="9" s="1"/>
  <c r="AB33" i="9"/>
  <c r="Z33" i="9" s="1"/>
  <c r="N58" i="9"/>
  <c r="M58" i="9" s="1"/>
  <c r="K58" i="9" s="1"/>
  <c r="AB44" i="9"/>
  <c r="Z44" i="9" s="1"/>
  <c r="AB11" i="9"/>
  <c r="Z11" i="9" s="1"/>
  <c r="AB50" i="9"/>
  <c r="Z50" i="9" s="1"/>
  <c r="N34" i="9"/>
  <c r="N44" i="9"/>
  <c r="N51" i="9"/>
  <c r="N50" i="9"/>
  <c r="N33" i="9"/>
  <c r="N25" i="9"/>
  <c r="M25" i="9" s="1"/>
  <c r="K25" i="9" s="1"/>
  <c r="N10" i="9"/>
  <c r="N47" i="9"/>
  <c r="N35" i="9"/>
  <c r="N20" i="9"/>
  <c r="N22" i="9"/>
  <c r="N54" i="9"/>
  <c r="N11" i="9"/>
  <c r="M11" i="9" s="1"/>
  <c r="K11" i="9" s="1"/>
  <c r="M44" i="9" l="1"/>
  <c r="K44" i="9" s="1"/>
  <c r="M69" i="9"/>
  <c r="K69" i="9" s="1"/>
  <c r="M50" i="9"/>
  <c r="K50" i="9" s="1"/>
  <c r="M34" i="9"/>
  <c r="K34" i="9" s="1"/>
  <c r="M20" i="9"/>
  <c r="K20" i="9" s="1"/>
  <c r="M10" i="9"/>
  <c r="K10" i="9" s="1"/>
  <c r="M51" i="9"/>
  <c r="K51" i="9" s="1"/>
  <c r="M33" i="9"/>
  <c r="K33" i="9" s="1"/>
</calcChain>
</file>

<file path=xl/sharedStrings.xml><?xml version="1.0" encoding="utf-8"?>
<sst xmlns="http://schemas.openxmlformats.org/spreadsheetml/2006/main" count="363" uniqueCount="217">
  <si>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</si>
  <si>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</si>
  <si>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</si>
  <si>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</si>
  <si>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</si>
  <si>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</si>
  <si>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</si>
  <si>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</si>
  <si>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</si>
  <si>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</si>
  <si>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</si>
  <si>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</si>
  <si>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</si>
  <si>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</si>
  <si>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</si>
  <si>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A</t>
    <phoneticPr fontId="1"/>
  </si>
  <si>
    <t>B</t>
    <phoneticPr fontId="1"/>
  </si>
  <si>
    <t>C</t>
    <phoneticPr fontId="1"/>
  </si>
  <si>
    <t>D</t>
    <phoneticPr fontId="1"/>
  </si>
  <si>
    <t>以上</t>
    <rPh sb="0" eb="2">
      <t>イジョウ</t>
    </rPh>
    <phoneticPr fontId="1"/>
  </si>
  <si>
    <t>小項目評価</t>
    <rPh sb="0" eb="1">
      <t>ショウ</t>
    </rPh>
    <rPh sb="1" eb="3">
      <t>コウモク</t>
    </rPh>
    <rPh sb="3" eb="5">
      <t>ヒョウカ</t>
    </rPh>
    <phoneticPr fontId="1"/>
  </si>
  <si>
    <t>大・中項目・総合評価</t>
    <rPh sb="0" eb="1">
      <t>ダイ</t>
    </rPh>
    <rPh sb="2" eb="3">
      <t>チュウ</t>
    </rPh>
    <rPh sb="3" eb="5">
      <t>コウモク</t>
    </rPh>
    <rPh sb="6" eb="8">
      <t>ソウゴウ</t>
    </rPh>
    <rPh sb="8" eb="10">
      <t>ヒョウカ</t>
    </rPh>
    <phoneticPr fontId="1"/>
  </si>
  <si>
    <t>●小項目をＡＢＣＤ評価し、各評価を点数化</t>
    <rPh sb="1" eb="4">
      <t>ショウコウモク</t>
    </rPh>
    <rPh sb="9" eb="11">
      <t>ヒョウカ</t>
    </rPh>
    <rPh sb="13" eb="14">
      <t>カク</t>
    </rPh>
    <rPh sb="14" eb="16">
      <t>ヒョウカ</t>
    </rPh>
    <rPh sb="17" eb="20">
      <t>テンスウカ</t>
    </rPh>
    <phoneticPr fontId="1"/>
  </si>
  <si>
    <t>●大項目は小項目の点数の平均をもとにＡＢＣＤ評価</t>
    <rPh sb="1" eb="2">
      <t>ダイ</t>
    </rPh>
    <rPh sb="2" eb="4">
      <t>コウモク</t>
    </rPh>
    <rPh sb="5" eb="8">
      <t>ショウコウモク</t>
    </rPh>
    <rPh sb="9" eb="11">
      <t>テンスウ</t>
    </rPh>
    <rPh sb="12" eb="14">
      <t>ヘイキン</t>
    </rPh>
    <rPh sb="22" eb="24">
      <t>ヒョウカ</t>
    </rPh>
    <phoneticPr fontId="1"/>
  </si>
  <si>
    <t>●総合評価は全ての小項目の点数の平均をもとにＡＢＣＤ評価</t>
    <rPh sb="1" eb="3">
      <t>ソウゴウ</t>
    </rPh>
    <rPh sb="3" eb="5">
      <t>ヒョウカ</t>
    </rPh>
    <rPh sb="6" eb="7">
      <t>スベ</t>
    </rPh>
    <rPh sb="9" eb="12">
      <t>ショウコウモク</t>
    </rPh>
    <rPh sb="13" eb="15">
      <t>テンスウ</t>
    </rPh>
    <rPh sb="16" eb="18">
      <t>ヘイキン</t>
    </rPh>
    <rPh sb="26" eb="28">
      <t>ヒョウカ</t>
    </rPh>
    <phoneticPr fontId="1"/>
  </si>
  <si>
    <t>●中項目は小項目の点数の平均をもとにＡＢＣＤ評価</t>
    <phoneticPr fontId="1"/>
  </si>
  <si>
    <t>未満</t>
    <rPh sb="0" eb="2">
      <t>ミマン</t>
    </rPh>
    <phoneticPr fontId="1"/>
  </si>
  <si>
    <t>※評価なしの場合は上記平均に含めない</t>
    <rPh sb="1" eb="3">
      <t>ヒョウカ</t>
    </rPh>
    <rPh sb="6" eb="8">
      <t>バアイ</t>
    </rPh>
    <rPh sb="9" eb="11">
      <t>ジョウキ</t>
    </rPh>
    <rPh sb="11" eb="13">
      <t>ヘイキン</t>
    </rPh>
    <rPh sb="14" eb="15">
      <t>フク</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</si>
  <si>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</si>
  <si>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</si>
  <si>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</si>
  <si>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</si>
  <si>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</si>
  <si>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</si>
  <si>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</si>
  <si>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</si>
  <si>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</si>
  <si>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</si>
  <si>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</si>
  <si>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</si>
  <si>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</si>
  <si>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</si>
  <si>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</si>
  <si>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</si>
  <si>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</si>
  <si>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</si>
  <si>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</si>
  <si>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</si>
  <si>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</si>
  <si>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</si>
  <si>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</si>
  <si>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</si>
  <si>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</si>
  <si>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</si>
  <si>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</si>
  <si>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</si>
  <si>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</si>
  <si>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</si>
  <si>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</si>
  <si>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</si>
  <si>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</si>
  <si>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</si>
  <si>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</si>
  <si>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</si>
  <si>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</si>
  <si>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</si>
  <si>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</si>
  <si>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</si>
  <si>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</si>
  <si>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</si>
  <si>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</si>
  <si>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</si>
  <si>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</si>
  <si>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</si>
  <si>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</si>
  <si>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</si>
  <si>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</si>
  <si>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</si>
  <si>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</si>
  <si>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</si>
  <si>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</si>
  <si>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</si>
  <si>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</si>
  <si>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</si>
  <si>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</si>
  <si>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</si>
  <si>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</si>
  <si>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</si>
  <si>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</si>
  <si>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</si>
  <si>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</si>
  <si>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</si>
  <si>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</si>
  <si>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</si>
  <si>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</si>
  <si>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</si>
  <si>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</si>
  <si>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</si>
  <si>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</si>
  <si>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</si>
  <si>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</si>
  <si>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●中項目は小項目の点数の平均をもとにＡＢＣＤ評価</t>
    <phoneticPr fontId="1"/>
  </si>
  <si>
    <t>D</t>
    <phoneticPr fontId="1"/>
  </si>
  <si>
    <t>平成29年度　指定管理者評価シート＜１＞　指定概要　　（指定管理者によりご記入をお願いします。）</t>
    <rPh sb="4" eb="6">
      <t>ネンド</t>
    </rPh>
    <rPh sb="7" eb="9">
      <t>シテイ</t>
    </rPh>
    <rPh sb="9" eb="12">
      <t>カンリシャ</t>
    </rPh>
    <rPh sb="12" eb="14">
      <t>ヒョウカ</t>
    </rPh>
    <rPh sb="21" eb="23">
      <t>シテイ</t>
    </rPh>
    <rPh sb="23" eb="25">
      <t>ガイヨウ</t>
    </rPh>
    <rPh sb="28" eb="30">
      <t>シテイ</t>
    </rPh>
    <rPh sb="30" eb="33">
      <t>カンリシャ</t>
    </rPh>
    <rPh sb="37" eb="39">
      <t>キニュウ</t>
    </rPh>
    <rPh sb="41" eb="42">
      <t>ネガ</t>
    </rPh>
    <phoneticPr fontId="1"/>
  </si>
  <si>
    <t>福祉部　障害福祉課</t>
    <rPh sb="0" eb="3">
      <t>フクシブ</t>
    </rPh>
    <rPh sb="4" eb="6">
      <t>ショウガイ</t>
    </rPh>
    <rPh sb="6" eb="8">
      <t>フクシ</t>
    </rPh>
    <rPh sb="8" eb="9">
      <t>カ</t>
    </rPh>
    <phoneticPr fontId="1"/>
  </si>
  <si>
    <t>川西さくら園</t>
    <rPh sb="0" eb="2">
      <t>カワニシ</t>
    </rPh>
    <rPh sb="5" eb="6">
      <t>エン</t>
    </rPh>
    <phoneticPr fontId="1"/>
  </si>
  <si>
    <t>児童発達支援、障害児相談支援・指定特定相談支援、保育所等訪問支援を実施することを業務とする。</t>
    <rPh sb="0" eb="2">
      <t>ジドウ</t>
    </rPh>
    <rPh sb="2" eb="4">
      <t>ハッタツ</t>
    </rPh>
    <rPh sb="4" eb="6">
      <t>シエン</t>
    </rPh>
    <rPh sb="7" eb="10">
      <t>ショウガイジ</t>
    </rPh>
    <rPh sb="10" eb="14">
      <t>ソウダンシエン</t>
    </rPh>
    <rPh sb="15" eb="17">
      <t>シテイ</t>
    </rPh>
    <rPh sb="17" eb="19">
      <t>トクテイ</t>
    </rPh>
    <rPh sb="19" eb="23">
      <t>ソウダンシエン</t>
    </rPh>
    <rPh sb="24" eb="27">
      <t>ホイクショ</t>
    </rPh>
    <rPh sb="27" eb="28">
      <t>トウ</t>
    </rPh>
    <rPh sb="28" eb="30">
      <t>ホウモン</t>
    </rPh>
    <rPh sb="30" eb="32">
      <t>シエン</t>
    </rPh>
    <rPh sb="33" eb="35">
      <t>ジッシ</t>
    </rPh>
    <rPh sb="40" eb="42">
      <t>ギョウム</t>
    </rPh>
    <phoneticPr fontId="1"/>
  </si>
  <si>
    <t>社会福祉法人　川西市社会福祉協議会</t>
    <rPh sb="0" eb="2">
      <t>シャカイ</t>
    </rPh>
    <rPh sb="2" eb="4">
      <t>フクシ</t>
    </rPh>
    <rPh sb="4" eb="6">
      <t>ホウジン</t>
    </rPh>
    <rPh sb="7" eb="10">
      <t>カワニシシ</t>
    </rPh>
    <rPh sb="10" eb="14">
      <t>シャカイフクシ</t>
    </rPh>
    <rPh sb="14" eb="17">
      <t>キョウギカイ</t>
    </rPh>
    <phoneticPr fontId="1"/>
  </si>
  <si>
    <t xml:space="preserve">
（１）児童発達支援、障害児相談支援・指定特定相談支援、保育所等訪問支援の実施に関すること。　                                    　（２）施設の利用の承諾、その取り消し、その他福祉センターの利用に関すること。　　　　　　　　　　　                                     　　（３）施設の利用料の徴収および免除に関すること。　　　　　　　　　　　　　　　　　　　　　　　　　　　　　　　                                      　（４）施設および付属設備の維持管理に関すること。　　　　　　　　　　　　　　　　　　　　　　　　　　　　　　　　　                                   （５）その他、市長が必要と認める業務に関すること。</t>
    <rPh sb="4" eb="6">
      <t>ジドウ</t>
    </rPh>
    <rPh sb="6" eb="8">
      <t>ハッタツ</t>
    </rPh>
    <rPh sb="8" eb="10">
      <t>シエン</t>
    </rPh>
    <rPh sb="11" eb="14">
      <t>ショウガイジ</t>
    </rPh>
    <rPh sb="14" eb="18">
      <t>ソウダンシエン</t>
    </rPh>
    <rPh sb="19" eb="21">
      <t>シテイ</t>
    </rPh>
    <rPh sb="21" eb="23">
      <t>トクテイ</t>
    </rPh>
    <rPh sb="23" eb="27">
      <t>ソウダンシエン</t>
    </rPh>
    <rPh sb="28" eb="31">
      <t>ホイクショ</t>
    </rPh>
    <rPh sb="31" eb="32">
      <t>トウ</t>
    </rPh>
    <rPh sb="32" eb="34">
      <t>ホウモン</t>
    </rPh>
    <rPh sb="34" eb="36">
      <t>シエン</t>
    </rPh>
    <rPh sb="37" eb="39">
      <t>ジッシ</t>
    </rPh>
    <rPh sb="40" eb="41">
      <t>カン</t>
    </rPh>
    <rPh sb="87" eb="89">
      <t>シセツ</t>
    </rPh>
    <rPh sb="90" eb="92">
      <t>リヨウ</t>
    </rPh>
    <rPh sb="93" eb="95">
      <t>ショウダク</t>
    </rPh>
    <rPh sb="98" eb="99">
      <t>ト</t>
    </rPh>
    <rPh sb="100" eb="101">
      <t>ケ</t>
    </rPh>
    <rPh sb="105" eb="106">
      <t>タ</t>
    </rPh>
    <rPh sb="106" eb="108">
      <t>フクシ</t>
    </rPh>
    <rPh sb="113" eb="115">
      <t>リヨウ</t>
    </rPh>
    <rPh sb="116" eb="117">
      <t>カン</t>
    </rPh>
    <rPh sb="175" eb="177">
      <t>シセツ</t>
    </rPh>
    <rPh sb="178" eb="181">
      <t>リヨウリョウ</t>
    </rPh>
    <rPh sb="182" eb="184">
      <t>チョウシュウ</t>
    </rPh>
    <rPh sb="187" eb="189">
      <t>メンジョ</t>
    </rPh>
    <rPh sb="190" eb="191">
      <t>カン</t>
    </rPh>
    <rPh sb="269" eb="271">
      <t>シセツ</t>
    </rPh>
    <rPh sb="274" eb="276">
      <t>フゾク</t>
    </rPh>
    <rPh sb="276" eb="278">
      <t>セツビ</t>
    </rPh>
    <rPh sb="279" eb="281">
      <t>イジ</t>
    </rPh>
    <rPh sb="281" eb="283">
      <t>カンリ</t>
    </rPh>
    <rPh sb="284" eb="285">
      <t>カン</t>
    </rPh>
    <rPh sb="363" eb="364">
      <t>タ</t>
    </rPh>
    <rPh sb="365" eb="367">
      <t>シチョウ</t>
    </rPh>
    <rPh sb="368" eb="370">
      <t>ヒツヨウ</t>
    </rPh>
    <rPh sb="371" eb="372">
      <t>ミト</t>
    </rPh>
    <rPh sb="374" eb="376">
      <t>ギョウム</t>
    </rPh>
    <rPh sb="377" eb="378">
      <t>カン</t>
    </rPh>
    <phoneticPr fontId="1"/>
  </si>
  <si>
    <t>平成２９年４月１日　～　平成３４年３月３１日</t>
    <rPh sb="0" eb="2">
      <t>ヘイセイ</t>
    </rPh>
    <rPh sb="4" eb="5">
      <t>ネン</t>
    </rPh>
    <rPh sb="6" eb="7">
      <t>ガツ</t>
    </rPh>
    <rPh sb="8" eb="9">
      <t>ニチ</t>
    </rPh>
    <rPh sb="12" eb="14">
      <t>ヘイセイ</t>
    </rPh>
    <rPh sb="16" eb="17">
      <t>ネン</t>
    </rPh>
    <rPh sb="18" eb="19">
      <t>ガツ</t>
    </rPh>
    <rPh sb="21" eb="22">
      <t>ニチ</t>
    </rPh>
    <phoneticPr fontId="1"/>
  </si>
  <si>
    <t>A</t>
  </si>
  <si>
    <t>B</t>
  </si>
  <si>
    <t>川西さくら園</t>
    <rPh sb="0" eb="2">
      <t>カワニシ</t>
    </rPh>
    <rPh sb="5" eb="6">
      <t>エン</t>
    </rPh>
    <phoneticPr fontId="1"/>
  </si>
  <si>
    <t>社会福祉法人　川西市社会福祉協議会</t>
    <rPh sb="0" eb="4">
      <t>シャカイフクシ</t>
    </rPh>
    <rPh sb="4" eb="6">
      <t>ホウジン</t>
    </rPh>
    <rPh sb="7" eb="10">
      <t>カワニシシ</t>
    </rPh>
    <rPh sb="10" eb="14">
      <t>シャカイフクシ</t>
    </rPh>
    <rPh sb="14" eb="17">
      <t>キョウギカイ</t>
    </rPh>
    <phoneticPr fontId="1"/>
  </si>
  <si>
    <t>福祉部　障害福祉課</t>
    <rPh sb="0" eb="3">
      <t>フクシブ</t>
    </rPh>
    <rPh sb="4" eb="6">
      <t>ショウガイ</t>
    </rPh>
    <rPh sb="6" eb="9">
      <t>フクシカ</t>
    </rPh>
    <phoneticPr fontId="1"/>
  </si>
  <si>
    <t>　児童発達支援管理責任者が中心となり、相談支援・保健センター・医療機関とも連携を図り、利用希望者に対して、施設見学や利用にあたっての諸手続きについて丁寧に説明させていただきました。入園にあたっても、契約書・重要事項説明書、川西さくら園のしおりを活用し具体的でわかりやすい説明に努めました。相談支援についても、支援の流れ等について、図解しながら丁寧に説明しました。</t>
    <rPh sb="1" eb="3">
      <t>ジドウ</t>
    </rPh>
    <rPh sb="3" eb="5">
      <t>ハッタツ</t>
    </rPh>
    <rPh sb="5" eb="7">
      <t>シエン</t>
    </rPh>
    <rPh sb="7" eb="9">
      <t>カンリ</t>
    </rPh>
    <rPh sb="9" eb="12">
      <t>セキニンシャ</t>
    </rPh>
    <rPh sb="13" eb="15">
      <t>チュウシン</t>
    </rPh>
    <rPh sb="19" eb="23">
      <t>ソウダンシエン</t>
    </rPh>
    <rPh sb="24" eb="26">
      <t>ホケン</t>
    </rPh>
    <rPh sb="31" eb="33">
      <t>イリョウ</t>
    </rPh>
    <rPh sb="33" eb="35">
      <t>キカン</t>
    </rPh>
    <rPh sb="37" eb="39">
      <t>レンケイ</t>
    </rPh>
    <rPh sb="40" eb="41">
      <t>ハカ</t>
    </rPh>
    <rPh sb="43" eb="45">
      <t>リヨウ</t>
    </rPh>
    <rPh sb="45" eb="48">
      <t>キボウシャ</t>
    </rPh>
    <rPh sb="49" eb="50">
      <t>タイ</t>
    </rPh>
    <rPh sb="53" eb="55">
      <t>シセツ</t>
    </rPh>
    <rPh sb="55" eb="57">
      <t>ケンガク</t>
    </rPh>
    <rPh sb="58" eb="60">
      <t>リヨウ</t>
    </rPh>
    <rPh sb="66" eb="69">
      <t>ショテツヅキ</t>
    </rPh>
    <rPh sb="74" eb="76">
      <t>テイネイ</t>
    </rPh>
    <rPh sb="77" eb="79">
      <t>セツメイ</t>
    </rPh>
    <rPh sb="90" eb="92">
      <t>ニュウエン</t>
    </rPh>
    <rPh sb="99" eb="102">
      <t>ケイヤクショ</t>
    </rPh>
    <rPh sb="103" eb="105">
      <t>ジュウヨウ</t>
    </rPh>
    <rPh sb="105" eb="107">
      <t>ジコウ</t>
    </rPh>
    <rPh sb="107" eb="110">
      <t>セツメイショ</t>
    </rPh>
    <rPh sb="111" eb="113">
      <t>カワニシ</t>
    </rPh>
    <rPh sb="116" eb="117">
      <t>エン</t>
    </rPh>
    <rPh sb="122" eb="124">
      <t>カツヨウ</t>
    </rPh>
    <rPh sb="125" eb="128">
      <t>グタイテキ</t>
    </rPh>
    <rPh sb="135" eb="137">
      <t>セツメイ</t>
    </rPh>
    <rPh sb="138" eb="139">
      <t>ツト</t>
    </rPh>
    <rPh sb="144" eb="148">
      <t>ソウダンシエン</t>
    </rPh>
    <rPh sb="154" eb="156">
      <t>シエン</t>
    </rPh>
    <rPh sb="157" eb="158">
      <t>ナガ</t>
    </rPh>
    <rPh sb="159" eb="160">
      <t>トウ</t>
    </rPh>
    <rPh sb="165" eb="167">
      <t>ズカイ</t>
    </rPh>
    <rPh sb="171" eb="173">
      <t>テイネイ</t>
    </rPh>
    <rPh sb="174" eb="176">
      <t>セツメイ</t>
    </rPh>
    <phoneticPr fontId="1"/>
  </si>
  <si>
    <t>　業務委託や物品購入にあたっては、必ず複数業者から相見積もりを取りより安価な業者を選び、経費節減に努めました。</t>
    <rPh sb="1" eb="3">
      <t>ギョウム</t>
    </rPh>
    <rPh sb="3" eb="5">
      <t>イタク</t>
    </rPh>
    <rPh sb="6" eb="8">
      <t>ブッピン</t>
    </rPh>
    <rPh sb="8" eb="10">
      <t>コウニュウ</t>
    </rPh>
    <rPh sb="17" eb="18">
      <t>カナラ</t>
    </rPh>
    <rPh sb="19" eb="21">
      <t>フクスウ</t>
    </rPh>
    <rPh sb="21" eb="23">
      <t>ギョウシャ</t>
    </rPh>
    <rPh sb="25" eb="28">
      <t>アイミツ</t>
    </rPh>
    <rPh sb="31" eb="32">
      <t>ト</t>
    </rPh>
    <rPh sb="35" eb="37">
      <t>アンカ</t>
    </rPh>
    <rPh sb="38" eb="40">
      <t>ギョウシャ</t>
    </rPh>
    <rPh sb="41" eb="42">
      <t>エラ</t>
    </rPh>
    <rPh sb="44" eb="46">
      <t>ケイヒ</t>
    </rPh>
    <rPh sb="46" eb="48">
      <t>セツゲン</t>
    </rPh>
    <rPh sb="49" eb="50">
      <t>ツト</t>
    </rPh>
    <phoneticPr fontId="1"/>
  </si>
  <si>
    <t>　経年劣化に伴う改修箇所が年々増加し、修繕費が膨らんでいます。</t>
    <rPh sb="1" eb="3">
      <t>ケイネン</t>
    </rPh>
    <rPh sb="3" eb="5">
      <t>レッカ</t>
    </rPh>
    <rPh sb="6" eb="7">
      <t>トモナ</t>
    </rPh>
    <rPh sb="8" eb="10">
      <t>カイシュウ</t>
    </rPh>
    <rPh sb="10" eb="12">
      <t>カショ</t>
    </rPh>
    <rPh sb="13" eb="15">
      <t>ネンネン</t>
    </rPh>
    <rPh sb="15" eb="17">
      <t>ゾウカ</t>
    </rPh>
    <rPh sb="19" eb="22">
      <t>シュウゼンヒ</t>
    </rPh>
    <rPh sb="23" eb="24">
      <t>フク</t>
    </rPh>
    <phoneticPr fontId="1"/>
  </si>
  <si>
    <t>　優先順位を決め、計画的に改修を進めていきます。</t>
    <rPh sb="1" eb="3">
      <t>ユウセン</t>
    </rPh>
    <rPh sb="3" eb="5">
      <t>ジュンイ</t>
    </rPh>
    <rPh sb="6" eb="7">
      <t>キ</t>
    </rPh>
    <rPh sb="9" eb="12">
      <t>ケイカクテキ</t>
    </rPh>
    <rPh sb="13" eb="15">
      <t>カイシュウ</t>
    </rPh>
    <rPh sb="16" eb="17">
      <t>スス</t>
    </rPh>
    <phoneticPr fontId="1"/>
  </si>
  <si>
    <t>　定員以上の登録数を確保するにも、居室の広さの問題もあり限界があります。</t>
    <rPh sb="1" eb="3">
      <t>テイイン</t>
    </rPh>
    <rPh sb="3" eb="5">
      <t>イジョウ</t>
    </rPh>
    <rPh sb="6" eb="9">
      <t>トウロクスウ</t>
    </rPh>
    <rPh sb="10" eb="12">
      <t>カクホ</t>
    </rPh>
    <rPh sb="17" eb="19">
      <t>キョシツ</t>
    </rPh>
    <rPh sb="20" eb="21">
      <t>ヒロ</t>
    </rPh>
    <rPh sb="23" eb="25">
      <t>モンダイ</t>
    </rPh>
    <rPh sb="28" eb="30">
      <t>ゲンカイ</t>
    </rPh>
    <phoneticPr fontId="1"/>
  </si>
  <si>
    <t>　経年劣化に伴う修繕や物品の購入などの経費が年々増加しています。</t>
    <rPh sb="1" eb="3">
      <t>ケイネン</t>
    </rPh>
    <rPh sb="3" eb="5">
      <t>レッカ</t>
    </rPh>
    <rPh sb="6" eb="7">
      <t>トモナ</t>
    </rPh>
    <rPh sb="8" eb="10">
      <t>シュウゼン</t>
    </rPh>
    <rPh sb="11" eb="13">
      <t>ブッピン</t>
    </rPh>
    <rPh sb="14" eb="16">
      <t>コウニュウ</t>
    </rPh>
    <rPh sb="19" eb="21">
      <t>ケイヒ</t>
    </rPh>
    <rPh sb="22" eb="24">
      <t>ネンネン</t>
    </rPh>
    <rPh sb="24" eb="26">
      <t>ゾウカ</t>
    </rPh>
    <phoneticPr fontId="1"/>
  </si>
  <si>
    <t>　費用対効果を考えながら修繕や物品の購入を進めます。</t>
    <rPh sb="1" eb="3">
      <t>ヒヨウ</t>
    </rPh>
    <rPh sb="3" eb="6">
      <t>タイコウカ</t>
    </rPh>
    <rPh sb="7" eb="8">
      <t>カンガ</t>
    </rPh>
    <rPh sb="12" eb="14">
      <t>シュウゼン</t>
    </rPh>
    <rPh sb="15" eb="17">
      <t>ブッピン</t>
    </rPh>
    <rPh sb="18" eb="20">
      <t>コウニュウ</t>
    </rPh>
    <rPh sb="21" eb="22">
      <t>スス</t>
    </rPh>
    <phoneticPr fontId="1"/>
  </si>
  <si>
    <t>　継続して求人募集を行い、人員確保をめざします。</t>
    <rPh sb="1" eb="3">
      <t>ケイゾク</t>
    </rPh>
    <rPh sb="5" eb="7">
      <t>キュウジン</t>
    </rPh>
    <rPh sb="7" eb="9">
      <t>ボシュウ</t>
    </rPh>
    <rPh sb="10" eb="11">
      <t>オコナ</t>
    </rPh>
    <rPh sb="13" eb="15">
      <t>ジンイン</t>
    </rPh>
    <rPh sb="15" eb="17">
      <t>カクホ</t>
    </rPh>
    <phoneticPr fontId="1"/>
  </si>
  <si>
    <t>　個人情報のファイルについては、書庫に入れ就業時間以外は、施錠し管理しています。個人情報の持ち出しも必要最小限にとどめました。パソコンについても、鍵付きロッカーにて就業時間外は施錠し保管しています。</t>
    <rPh sb="1" eb="3">
      <t>コジン</t>
    </rPh>
    <rPh sb="3" eb="5">
      <t>ジョウホウ</t>
    </rPh>
    <rPh sb="16" eb="18">
      <t>ショコ</t>
    </rPh>
    <rPh sb="19" eb="20">
      <t>イ</t>
    </rPh>
    <rPh sb="21" eb="23">
      <t>シュウギョウ</t>
    </rPh>
    <rPh sb="23" eb="25">
      <t>ジカン</t>
    </rPh>
    <rPh sb="25" eb="27">
      <t>イガイ</t>
    </rPh>
    <rPh sb="29" eb="31">
      <t>セジョウ</t>
    </rPh>
    <rPh sb="32" eb="34">
      <t>カンリ</t>
    </rPh>
    <rPh sb="40" eb="42">
      <t>コジン</t>
    </rPh>
    <rPh sb="42" eb="44">
      <t>ジョウホウ</t>
    </rPh>
    <rPh sb="45" eb="46">
      <t>モ</t>
    </rPh>
    <rPh sb="47" eb="48">
      <t>ダ</t>
    </rPh>
    <rPh sb="50" eb="52">
      <t>ヒツヨウ</t>
    </rPh>
    <rPh sb="52" eb="55">
      <t>サイショウゲン</t>
    </rPh>
    <rPh sb="73" eb="74">
      <t>カギ</t>
    </rPh>
    <rPh sb="74" eb="75">
      <t>ツ</t>
    </rPh>
    <rPh sb="82" eb="84">
      <t>シュウギョウ</t>
    </rPh>
    <rPh sb="84" eb="87">
      <t>ジカンガイ</t>
    </rPh>
    <rPh sb="88" eb="90">
      <t>セジョウ</t>
    </rPh>
    <rPh sb="91" eb="93">
      <t>ホカン</t>
    </rPh>
    <phoneticPr fontId="1"/>
  </si>
  <si>
    <t>　ヒヤリはっとの事例を集め協議をし事故予防策を考えるとともに、職員会議で全体に周知しています。</t>
    <rPh sb="8" eb="10">
      <t>ジレイ</t>
    </rPh>
    <rPh sb="11" eb="12">
      <t>アツ</t>
    </rPh>
    <rPh sb="13" eb="15">
      <t>キョウギ</t>
    </rPh>
    <rPh sb="17" eb="19">
      <t>ジコ</t>
    </rPh>
    <rPh sb="19" eb="21">
      <t>ヨボウ</t>
    </rPh>
    <rPh sb="21" eb="22">
      <t>サク</t>
    </rPh>
    <rPh sb="23" eb="24">
      <t>カンガ</t>
    </rPh>
    <rPh sb="31" eb="33">
      <t>ショクイン</t>
    </rPh>
    <rPh sb="33" eb="35">
      <t>カイギ</t>
    </rPh>
    <rPh sb="36" eb="38">
      <t>ゼンタイ</t>
    </rPh>
    <rPh sb="39" eb="41">
      <t>シュウチ</t>
    </rPh>
    <phoneticPr fontId="1"/>
  </si>
  <si>
    <t>兵庫県川西市小戸３丁目１２番１０号</t>
    <rPh sb="0" eb="3">
      <t>ヒョウゴケン</t>
    </rPh>
    <rPh sb="3" eb="6">
      <t>カワニシシ</t>
    </rPh>
    <rPh sb="6" eb="8">
      <t>オオベ</t>
    </rPh>
    <rPh sb="9" eb="11">
      <t>チョウメ</t>
    </rPh>
    <rPh sb="13" eb="14">
      <t>バン</t>
    </rPh>
    <rPh sb="16" eb="17">
      <t>ゴウ</t>
    </rPh>
    <phoneticPr fontId="1"/>
  </si>
  <si>
    <t>　法令にのっとり児童発達支援、相談支援、保育所等訪問支援を実施しました。児童発達支援では、保育・リハビリ・医療職員がチームアプローチを実施し園児に応じた療育を実施しました。また、日常的な相談、面談、研修会等をとおして保護者支援も実施しました。相談支援では、計画相談はもとより困難事案について関係機関と連携を図り解決に向け支援を実施しました。保育所等訪問支援については、件数こそ前年に及ばなかったものの、保育・教育との連携が図れました。</t>
    <rPh sb="1" eb="3">
      <t>ホウレイ</t>
    </rPh>
    <rPh sb="8" eb="10">
      <t>ジドウ</t>
    </rPh>
    <rPh sb="10" eb="12">
      <t>ハッタツ</t>
    </rPh>
    <rPh sb="12" eb="14">
      <t>シエン</t>
    </rPh>
    <rPh sb="15" eb="19">
      <t>ソウダンシエン</t>
    </rPh>
    <rPh sb="20" eb="23">
      <t>ホイクショ</t>
    </rPh>
    <rPh sb="23" eb="24">
      <t>トウ</t>
    </rPh>
    <rPh sb="24" eb="26">
      <t>ホウモン</t>
    </rPh>
    <rPh sb="26" eb="28">
      <t>シエン</t>
    </rPh>
    <rPh sb="29" eb="31">
      <t>ジッシ</t>
    </rPh>
    <rPh sb="36" eb="38">
      <t>ジドウ</t>
    </rPh>
    <rPh sb="38" eb="40">
      <t>ハッタツ</t>
    </rPh>
    <rPh sb="40" eb="42">
      <t>シエン</t>
    </rPh>
    <rPh sb="45" eb="47">
      <t>ホイク</t>
    </rPh>
    <rPh sb="53" eb="55">
      <t>イリョウ</t>
    </rPh>
    <rPh sb="55" eb="57">
      <t>ショクイン</t>
    </rPh>
    <rPh sb="67" eb="69">
      <t>ジッシ</t>
    </rPh>
    <rPh sb="70" eb="72">
      <t>エンジ</t>
    </rPh>
    <rPh sb="73" eb="74">
      <t>オウ</t>
    </rPh>
    <rPh sb="76" eb="78">
      <t>リョウイク</t>
    </rPh>
    <rPh sb="79" eb="81">
      <t>ジッシ</t>
    </rPh>
    <rPh sb="89" eb="92">
      <t>ニチジョウテキ</t>
    </rPh>
    <rPh sb="93" eb="95">
      <t>ソウダン</t>
    </rPh>
    <rPh sb="96" eb="98">
      <t>メンダン</t>
    </rPh>
    <rPh sb="99" eb="102">
      <t>ケンシュウカイ</t>
    </rPh>
    <rPh sb="102" eb="103">
      <t>トウ</t>
    </rPh>
    <rPh sb="108" eb="111">
      <t>ホゴシャ</t>
    </rPh>
    <rPh sb="111" eb="113">
      <t>シエン</t>
    </rPh>
    <rPh sb="114" eb="116">
      <t>ジッシ</t>
    </rPh>
    <rPh sb="121" eb="125">
      <t>ソウダンシエン</t>
    </rPh>
    <rPh sb="128" eb="130">
      <t>ケイカク</t>
    </rPh>
    <rPh sb="130" eb="132">
      <t>ソウダン</t>
    </rPh>
    <rPh sb="137" eb="139">
      <t>コンナン</t>
    </rPh>
    <rPh sb="139" eb="141">
      <t>ジアン</t>
    </rPh>
    <rPh sb="145" eb="147">
      <t>カンケイ</t>
    </rPh>
    <rPh sb="147" eb="149">
      <t>キカン</t>
    </rPh>
    <rPh sb="150" eb="152">
      <t>レンケイ</t>
    </rPh>
    <rPh sb="153" eb="154">
      <t>ハカ</t>
    </rPh>
    <rPh sb="155" eb="157">
      <t>カイケツ</t>
    </rPh>
    <rPh sb="158" eb="159">
      <t>ム</t>
    </rPh>
    <rPh sb="160" eb="162">
      <t>シエン</t>
    </rPh>
    <rPh sb="163" eb="165">
      <t>ジッシ</t>
    </rPh>
    <rPh sb="170" eb="173">
      <t>ホイクショ</t>
    </rPh>
    <rPh sb="173" eb="174">
      <t>トウ</t>
    </rPh>
    <rPh sb="174" eb="176">
      <t>ホウモン</t>
    </rPh>
    <rPh sb="176" eb="178">
      <t>シエン</t>
    </rPh>
    <rPh sb="184" eb="186">
      <t>ケンスウ</t>
    </rPh>
    <rPh sb="188" eb="190">
      <t>ゼンネン</t>
    </rPh>
    <rPh sb="191" eb="192">
      <t>オヨ</t>
    </rPh>
    <rPh sb="201" eb="203">
      <t>ホイク</t>
    </rPh>
    <rPh sb="204" eb="206">
      <t>キョウイク</t>
    </rPh>
    <rPh sb="208" eb="210">
      <t>レンケイ</t>
    </rPh>
    <rPh sb="211" eb="212">
      <t>ハカ</t>
    </rPh>
    <phoneticPr fontId="1"/>
  </si>
  <si>
    <t>　児童発達支援においては、きょうだい児保育の実施や継続利用児の単独通園の実施などをおこない園児の療育日数増加につとめました。相談支援については、計画相談数は減少したものの計画に結びつかない一般相談や困難事例への対応を充実させることができました。</t>
    <rPh sb="1" eb="3">
      <t>ジドウ</t>
    </rPh>
    <rPh sb="3" eb="5">
      <t>ハッタツ</t>
    </rPh>
    <rPh sb="5" eb="7">
      <t>シエン</t>
    </rPh>
    <rPh sb="18" eb="19">
      <t>ジ</t>
    </rPh>
    <rPh sb="19" eb="21">
      <t>ホイク</t>
    </rPh>
    <rPh sb="22" eb="24">
      <t>ジッシ</t>
    </rPh>
    <rPh sb="25" eb="27">
      <t>ケイゾク</t>
    </rPh>
    <rPh sb="62" eb="66">
      <t>ソウダンシエン</t>
    </rPh>
    <rPh sb="72" eb="74">
      <t>ケイカク</t>
    </rPh>
    <rPh sb="74" eb="76">
      <t>ソウダン</t>
    </rPh>
    <rPh sb="76" eb="77">
      <t>スウ</t>
    </rPh>
    <rPh sb="78" eb="80">
      <t>ゲンショウ</t>
    </rPh>
    <rPh sb="85" eb="87">
      <t>ケイカク</t>
    </rPh>
    <rPh sb="88" eb="89">
      <t>ムス</t>
    </rPh>
    <rPh sb="94" eb="96">
      <t>イッパン</t>
    </rPh>
    <rPh sb="96" eb="98">
      <t>ソウダン</t>
    </rPh>
    <rPh sb="99" eb="101">
      <t>コンナン</t>
    </rPh>
    <rPh sb="101" eb="103">
      <t>ジレイ</t>
    </rPh>
    <rPh sb="105" eb="107">
      <t>タイオウ</t>
    </rPh>
    <rPh sb="108" eb="110">
      <t>ジュウジツ</t>
    </rPh>
    <phoneticPr fontId="1"/>
  </si>
  <si>
    <t>　サービス自己評価結果、アンケート結果を集計し、利用者の満足度を把握すると共に、項目ごとに課題を分類し、改善が図れる内容については、改善を実施しました。</t>
    <rPh sb="5" eb="7">
      <t>ジコ</t>
    </rPh>
    <rPh sb="7" eb="9">
      <t>ヒョウカ</t>
    </rPh>
    <rPh sb="9" eb="11">
      <t>ケッカ</t>
    </rPh>
    <rPh sb="17" eb="19">
      <t>ケッカ</t>
    </rPh>
    <rPh sb="20" eb="22">
      <t>シュウケイ</t>
    </rPh>
    <rPh sb="24" eb="27">
      <t>リヨウシャ</t>
    </rPh>
    <rPh sb="28" eb="31">
      <t>マンゾクド</t>
    </rPh>
    <rPh sb="32" eb="34">
      <t>ハアク</t>
    </rPh>
    <rPh sb="37" eb="38">
      <t>トモ</t>
    </rPh>
    <rPh sb="40" eb="42">
      <t>コウモク</t>
    </rPh>
    <rPh sb="45" eb="47">
      <t>カダイ</t>
    </rPh>
    <rPh sb="48" eb="50">
      <t>ブンルイ</t>
    </rPh>
    <rPh sb="52" eb="54">
      <t>カイゼン</t>
    </rPh>
    <rPh sb="55" eb="56">
      <t>ハカ</t>
    </rPh>
    <rPh sb="58" eb="60">
      <t>ナイヨウ</t>
    </rPh>
    <rPh sb="66" eb="68">
      <t>カイゼン</t>
    </rPh>
    <rPh sb="69" eb="71">
      <t>ジッシ</t>
    </rPh>
    <phoneticPr fontId="1"/>
  </si>
  <si>
    <t>　保護者のレスパイト（休息）を進めるため、今年も延長保育を実施しました。また、療育中のレスパイトや単独通園受け入れの時期も前年よりも前倒しで実施しました。また、春休み、夏休み、冬休みについては、きょうだい児保育を実施し、園児の療育を保障しました。</t>
    <rPh sb="1" eb="4">
      <t>ホゴシャ</t>
    </rPh>
    <rPh sb="11" eb="13">
      <t>キュウソク</t>
    </rPh>
    <rPh sb="15" eb="16">
      <t>スス</t>
    </rPh>
    <rPh sb="21" eb="23">
      <t>コトシ</t>
    </rPh>
    <rPh sb="24" eb="26">
      <t>エンチョウ</t>
    </rPh>
    <rPh sb="26" eb="28">
      <t>ホイク</t>
    </rPh>
    <rPh sb="29" eb="31">
      <t>ジッシ</t>
    </rPh>
    <rPh sb="39" eb="41">
      <t>リョウイク</t>
    </rPh>
    <rPh sb="41" eb="42">
      <t>チュウ</t>
    </rPh>
    <rPh sb="49" eb="51">
      <t>タンドク</t>
    </rPh>
    <rPh sb="51" eb="53">
      <t>ツウエン</t>
    </rPh>
    <rPh sb="53" eb="54">
      <t>ウ</t>
    </rPh>
    <rPh sb="55" eb="56">
      <t>イ</t>
    </rPh>
    <rPh sb="58" eb="60">
      <t>ジキ</t>
    </rPh>
    <rPh sb="61" eb="63">
      <t>ゼンネン</t>
    </rPh>
    <rPh sb="66" eb="68">
      <t>マエダオ</t>
    </rPh>
    <rPh sb="70" eb="72">
      <t>ジッシ</t>
    </rPh>
    <rPh sb="80" eb="82">
      <t>ハルヤス</t>
    </rPh>
    <rPh sb="84" eb="86">
      <t>ナツヤス</t>
    </rPh>
    <rPh sb="88" eb="90">
      <t>フユヤス</t>
    </rPh>
    <rPh sb="102" eb="103">
      <t>ジ</t>
    </rPh>
    <rPh sb="103" eb="105">
      <t>ホイク</t>
    </rPh>
    <rPh sb="106" eb="108">
      <t>ジッシ</t>
    </rPh>
    <rPh sb="110" eb="111">
      <t>エン</t>
    </rPh>
    <rPh sb="111" eb="112">
      <t>ジ</t>
    </rPh>
    <rPh sb="113" eb="115">
      <t>リョウイク</t>
    </rPh>
    <rPh sb="116" eb="118">
      <t>ホショウ</t>
    </rPh>
    <phoneticPr fontId="1"/>
  </si>
  <si>
    <t>　苦情受付窓口職員・苦情受付責任者を定め、重要事項説明書等で利用者に周知を図るとともに、保護者控え室に意見箱を設置し利用者の意見を集めるよう努めました。また、行事や研修会の後には、保護者の感想も伺い、サービス向上に努めました。</t>
    <rPh sb="1" eb="3">
      <t>クジョウ</t>
    </rPh>
    <rPh sb="3" eb="5">
      <t>ウケツケ</t>
    </rPh>
    <rPh sb="5" eb="7">
      <t>マドグチ</t>
    </rPh>
    <rPh sb="7" eb="9">
      <t>ショクイン</t>
    </rPh>
    <rPh sb="10" eb="12">
      <t>クジョウ</t>
    </rPh>
    <rPh sb="12" eb="14">
      <t>ウケツケ</t>
    </rPh>
    <rPh sb="14" eb="17">
      <t>セキニンシャ</t>
    </rPh>
    <rPh sb="18" eb="19">
      <t>サダ</t>
    </rPh>
    <rPh sb="21" eb="23">
      <t>ジュウヨウ</t>
    </rPh>
    <rPh sb="23" eb="25">
      <t>ジコウ</t>
    </rPh>
    <rPh sb="25" eb="28">
      <t>セツメイショ</t>
    </rPh>
    <rPh sb="28" eb="29">
      <t>トウ</t>
    </rPh>
    <rPh sb="30" eb="33">
      <t>リヨウシャ</t>
    </rPh>
    <rPh sb="34" eb="36">
      <t>シュウチ</t>
    </rPh>
    <rPh sb="37" eb="38">
      <t>ハカ</t>
    </rPh>
    <rPh sb="44" eb="47">
      <t>ホゴシャ</t>
    </rPh>
    <rPh sb="47" eb="48">
      <t>ヒカ</t>
    </rPh>
    <rPh sb="49" eb="50">
      <t>シツ</t>
    </rPh>
    <rPh sb="51" eb="54">
      <t>イケンバコ</t>
    </rPh>
    <rPh sb="55" eb="57">
      <t>セッチ</t>
    </rPh>
    <rPh sb="58" eb="61">
      <t>リヨウシャ</t>
    </rPh>
    <rPh sb="62" eb="64">
      <t>イケン</t>
    </rPh>
    <rPh sb="65" eb="66">
      <t>アツ</t>
    </rPh>
    <rPh sb="70" eb="71">
      <t>ツト</t>
    </rPh>
    <rPh sb="79" eb="81">
      <t>ギョウジ</t>
    </rPh>
    <rPh sb="82" eb="85">
      <t>ケンシュウカイ</t>
    </rPh>
    <rPh sb="86" eb="87">
      <t>アト</t>
    </rPh>
    <rPh sb="90" eb="93">
      <t>ホゴシャ</t>
    </rPh>
    <rPh sb="94" eb="96">
      <t>カンソウ</t>
    </rPh>
    <rPh sb="97" eb="98">
      <t>ウカガ</t>
    </rPh>
    <rPh sb="104" eb="106">
      <t>コウジョウ</t>
    </rPh>
    <rPh sb="107" eb="108">
      <t>ツト</t>
    </rPh>
    <phoneticPr fontId="1"/>
  </si>
  <si>
    <t>　照明や空調を利用しない場合には、職員がこまめにスイッチを切るなど節電に努めました。しかし、台風による建物の損傷や設備の経年劣化による損傷により修繕費が増加しています。</t>
    <rPh sb="1" eb="3">
      <t>ショウメイ</t>
    </rPh>
    <rPh sb="4" eb="6">
      <t>クウチョウ</t>
    </rPh>
    <rPh sb="7" eb="9">
      <t>リヨウ</t>
    </rPh>
    <rPh sb="12" eb="14">
      <t>バアイ</t>
    </rPh>
    <rPh sb="17" eb="19">
      <t>ショクイン</t>
    </rPh>
    <rPh sb="29" eb="30">
      <t>キ</t>
    </rPh>
    <rPh sb="33" eb="35">
      <t>セツデン</t>
    </rPh>
    <rPh sb="36" eb="37">
      <t>ツト</t>
    </rPh>
    <rPh sb="46" eb="48">
      <t>タイフウ</t>
    </rPh>
    <rPh sb="51" eb="53">
      <t>タテモノ</t>
    </rPh>
    <rPh sb="54" eb="56">
      <t>ソンショウ</t>
    </rPh>
    <rPh sb="57" eb="59">
      <t>セツビ</t>
    </rPh>
    <rPh sb="60" eb="62">
      <t>ケイネン</t>
    </rPh>
    <rPh sb="62" eb="64">
      <t>レッカ</t>
    </rPh>
    <rPh sb="67" eb="69">
      <t>ソンショウ</t>
    </rPh>
    <rPh sb="72" eb="75">
      <t>シュウゼンヒ</t>
    </rPh>
    <rPh sb="76" eb="78">
      <t>ゾウカ</t>
    </rPh>
    <phoneticPr fontId="1"/>
  </si>
  <si>
    <t>　センターの業務である施設機能の地域への還元を実現するため、保育所等訪問支援事業や障害児等療育支援事業の実施により児童発達支援事業を利用できない方に向けての支援にも力を入れます。</t>
    <rPh sb="6" eb="8">
      <t>ギョウム</t>
    </rPh>
    <rPh sb="11" eb="13">
      <t>シセツ</t>
    </rPh>
    <rPh sb="13" eb="15">
      <t>キノウ</t>
    </rPh>
    <rPh sb="16" eb="18">
      <t>チイキ</t>
    </rPh>
    <rPh sb="20" eb="22">
      <t>カンゲン</t>
    </rPh>
    <rPh sb="23" eb="25">
      <t>ジツゲン</t>
    </rPh>
    <rPh sb="30" eb="33">
      <t>ホイクショ</t>
    </rPh>
    <rPh sb="33" eb="34">
      <t>トウ</t>
    </rPh>
    <rPh sb="34" eb="36">
      <t>ホウモン</t>
    </rPh>
    <rPh sb="36" eb="38">
      <t>シエン</t>
    </rPh>
    <rPh sb="38" eb="40">
      <t>ジギョウ</t>
    </rPh>
    <rPh sb="41" eb="44">
      <t>ショウガイジ</t>
    </rPh>
    <rPh sb="44" eb="45">
      <t>トウ</t>
    </rPh>
    <rPh sb="45" eb="47">
      <t>リョウイク</t>
    </rPh>
    <rPh sb="47" eb="49">
      <t>シエン</t>
    </rPh>
    <rPh sb="49" eb="51">
      <t>ジギョウ</t>
    </rPh>
    <rPh sb="52" eb="54">
      <t>ジッシ</t>
    </rPh>
    <rPh sb="57" eb="59">
      <t>ジドウ</t>
    </rPh>
    <rPh sb="59" eb="61">
      <t>ハッタツ</t>
    </rPh>
    <rPh sb="61" eb="63">
      <t>シエン</t>
    </rPh>
    <rPh sb="63" eb="65">
      <t>ジギョウ</t>
    </rPh>
    <rPh sb="66" eb="68">
      <t>リヨウ</t>
    </rPh>
    <rPh sb="72" eb="73">
      <t>カタ</t>
    </rPh>
    <rPh sb="74" eb="75">
      <t>ム</t>
    </rPh>
    <rPh sb="78" eb="80">
      <t>シエン</t>
    </rPh>
    <rPh sb="82" eb="83">
      <t>チカラ</t>
    </rPh>
    <rPh sb="84" eb="85">
      <t>イ</t>
    </rPh>
    <phoneticPr fontId="1"/>
  </si>
  <si>
    <t>児童発達支援は、感染症の影響などで出席率が大きく左右されることもあるため、登録人数を増やすことも検討しなければなりませんが、児童の数を基準に定められた居室スペースで保護者同伴通園を実施しているため、困難な状況です。</t>
    <rPh sb="0" eb="2">
      <t>ジドウ</t>
    </rPh>
    <rPh sb="2" eb="4">
      <t>ハッタツ</t>
    </rPh>
    <rPh sb="4" eb="6">
      <t>シエン</t>
    </rPh>
    <rPh sb="8" eb="11">
      <t>カンセンショウ</t>
    </rPh>
    <rPh sb="12" eb="14">
      <t>エイキョウ</t>
    </rPh>
    <rPh sb="17" eb="20">
      <t>シュッセキリツ</t>
    </rPh>
    <rPh sb="21" eb="22">
      <t>オオ</t>
    </rPh>
    <rPh sb="24" eb="26">
      <t>サユウ</t>
    </rPh>
    <rPh sb="37" eb="39">
      <t>トウロク</t>
    </rPh>
    <rPh sb="39" eb="41">
      <t>ニンズウ</t>
    </rPh>
    <rPh sb="42" eb="43">
      <t>フ</t>
    </rPh>
    <rPh sb="48" eb="50">
      <t>ケントウ</t>
    </rPh>
    <rPh sb="62" eb="64">
      <t>ジドウ</t>
    </rPh>
    <rPh sb="65" eb="66">
      <t>カズ</t>
    </rPh>
    <rPh sb="67" eb="69">
      <t>キジュン</t>
    </rPh>
    <rPh sb="70" eb="71">
      <t>サダ</t>
    </rPh>
    <rPh sb="75" eb="77">
      <t>キョシツ</t>
    </rPh>
    <rPh sb="82" eb="85">
      <t>ホゴシャ</t>
    </rPh>
    <rPh sb="85" eb="87">
      <t>ドウハン</t>
    </rPh>
    <rPh sb="87" eb="89">
      <t>ツウエン</t>
    </rPh>
    <rPh sb="90" eb="92">
      <t>ジッシ</t>
    </rPh>
    <rPh sb="99" eb="101">
      <t>コンナン</t>
    </rPh>
    <rPh sb="102" eb="104">
      <t>ジョウキョウ</t>
    </rPh>
    <phoneticPr fontId="1"/>
  </si>
  <si>
    <t>園での支援の充実はもとより、職員を地域に派遣することによる地域支援にも力を入れていきます。</t>
    <rPh sb="0" eb="1">
      <t>エン</t>
    </rPh>
    <rPh sb="3" eb="5">
      <t>シエン</t>
    </rPh>
    <rPh sb="6" eb="8">
      <t>ジュウジツ</t>
    </rPh>
    <rPh sb="14" eb="16">
      <t>ショクイン</t>
    </rPh>
    <rPh sb="17" eb="19">
      <t>チイキ</t>
    </rPh>
    <rPh sb="20" eb="22">
      <t>ハケン</t>
    </rPh>
    <rPh sb="29" eb="31">
      <t>チイキ</t>
    </rPh>
    <rPh sb="31" eb="33">
      <t>シエン</t>
    </rPh>
    <rPh sb="35" eb="36">
      <t>チカラ</t>
    </rPh>
    <rPh sb="37" eb="38">
      <t>イ</t>
    </rPh>
    <phoneticPr fontId="1"/>
  </si>
  <si>
    <t>　法令にのっとった人員配置で、児童発達支援・相談支援・保育所等訪問支援を実施しました。しかし、配置基準外ではありますが、平成３０年５月から作業療法士に欠員が生じ補填できませんでした。</t>
    <rPh sb="1" eb="3">
      <t>ホウレイ</t>
    </rPh>
    <rPh sb="9" eb="11">
      <t>ジンイン</t>
    </rPh>
    <rPh sb="11" eb="13">
      <t>ハイチ</t>
    </rPh>
    <rPh sb="15" eb="17">
      <t>ジドウ</t>
    </rPh>
    <rPh sb="17" eb="19">
      <t>ハッタツ</t>
    </rPh>
    <rPh sb="19" eb="21">
      <t>シエン</t>
    </rPh>
    <rPh sb="22" eb="26">
      <t>ソウダンシエン</t>
    </rPh>
    <rPh sb="27" eb="30">
      <t>ホイクショ</t>
    </rPh>
    <rPh sb="30" eb="31">
      <t>トウ</t>
    </rPh>
    <rPh sb="31" eb="33">
      <t>ホウモン</t>
    </rPh>
    <rPh sb="33" eb="35">
      <t>シエン</t>
    </rPh>
    <rPh sb="36" eb="38">
      <t>ジッシ</t>
    </rPh>
    <rPh sb="47" eb="49">
      <t>ハイチ</t>
    </rPh>
    <rPh sb="49" eb="51">
      <t>キジュン</t>
    </rPh>
    <rPh sb="51" eb="52">
      <t>ガイ</t>
    </rPh>
    <rPh sb="60" eb="62">
      <t>ヘイセイ</t>
    </rPh>
    <rPh sb="64" eb="65">
      <t>ネン</t>
    </rPh>
    <rPh sb="66" eb="67">
      <t>ガツ</t>
    </rPh>
    <rPh sb="69" eb="71">
      <t>サギョウ</t>
    </rPh>
    <rPh sb="71" eb="74">
      <t>リョウホウシ</t>
    </rPh>
    <rPh sb="75" eb="77">
      <t>ケツイン</t>
    </rPh>
    <rPh sb="78" eb="79">
      <t>ショウ</t>
    </rPh>
    <rPh sb="80" eb="82">
      <t>ホテン</t>
    </rPh>
    <phoneticPr fontId="1"/>
  </si>
  <si>
    <t>　個別年間研修計画を年度当初にたて、全ての職員が年間１回以上研修を受けられるよう配慮しています。１人職場になっている理学療法士・作業療法士・言語聴覚士については、研修の機会を増やし、スキルアップを図りました。研修内容は供覧し情報共有に努めています。また、今年度は、内部研修も実施し、職員のスキルアップを図りました。</t>
    <rPh sb="1" eb="3">
      <t>コベツ</t>
    </rPh>
    <rPh sb="3" eb="5">
      <t>ネンカン</t>
    </rPh>
    <rPh sb="5" eb="7">
      <t>ケンシュウ</t>
    </rPh>
    <rPh sb="7" eb="9">
      <t>ケイカク</t>
    </rPh>
    <rPh sb="10" eb="12">
      <t>ネンド</t>
    </rPh>
    <rPh sb="12" eb="14">
      <t>トウショ</t>
    </rPh>
    <rPh sb="18" eb="19">
      <t>スベ</t>
    </rPh>
    <rPh sb="21" eb="23">
      <t>ショクイン</t>
    </rPh>
    <rPh sb="24" eb="26">
      <t>ネンカン</t>
    </rPh>
    <rPh sb="27" eb="28">
      <t>カイ</t>
    </rPh>
    <rPh sb="28" eb="30">
      <t>イジョウ</t>
    </rPh>
    <rPh sb="30" eb="32">
      <t>ケンシュウ</t>
    </rPh>
    <rPh sb="33" eb="34">
      <t>ウ</t>
    </rPh>
    <rPh sb="40" eb="42">
      <t>ハイリョ</t>
    </rPh>
    <rPh sb="49" eb="50">
      <t>ニン</t>
    </rPh>
    <rPh sb="50" eb="52">
      <t>ショクバ</t>
    </rPh>
    <rPh sb="58" eb="60">
      <t>リガク</t>
    </rPh>
    <rPh sb="60" eb="63">
      <t>リョウホウシ</t>
    </rPh>
    <rPh sb="64" eb="66">
      <t>サギョウ</t>
    </rPh>
    <rPh sb="66" eb="69">
      <t>リョウホウシ</t>
    </rPh>
    <rPh sb="70" eb="72">
      <t>ゲンゴ</t>
    </rPh>
    <rPh sb="72" eb="75">
      <t>チョウカクシ</t>
    </rPh>
    <rPh sb="81" eb="83">
      <t>ケンシュウ</t>
    </rPh>
    <rPh sb="84" eb="86">
      <t>キカイ</t>
    </rPh>
    <rPh sb="87" eb="88">
      <t>フ</t>
    </rPh>
    <rPh sb="98" eb="99">
      <t>ハカ</t>
    </rPh>
    <rPh sb="104" eb="106">
      <t>ケンシュウ</t>
    </rPh>
    <rPh sb="106" eb="108">
      <t>ナイヨウ</t>
    </rPh>
    <rPh sb="109" eb="111">
      <t>キョウラン</t>
    </rPh>
    <rPh sb="112" eb="114">
      <t>ジョウホウ</t>
    </rPh>
    <rPh sb="114" eb="116">
      <t>キョウユウ</t>
    </rPh>
    <rPh sb="117" eb="118">
      <t>ツト</t>
    </rPh>
    <rPh sb="127" eb="130">
      <t>コンネンド</t>
    </rPh>
    <rPh sb="132" eb="134">
      <t>ナイブ</t>
    </rPh>
    <rPh sb="134" eb="136">
      <t>ケンシュウ</t>
    </rPh>
    <rPh sb="137" eb="139">
      <t>ジッシ</t>
    </rPh>
    <rPh sb="141" eb="143">
      <t>ショクイン</t>
    </rPh>
    <rPh sb="151" eb="152">
      <t>ハカ</t>
    </rPh>
    <phoneticPr fontId="1"/>
  </si>
  <si>
    <t>　平成３０年４月末に作業療法士が退職し、今年度は欠員補充ができませんでした。
　欠員により利用者のリハビリの頻度が減りました。</t>
    <rPh sb="1" eb="3">
      <t>ヘイセイ</t>
    </rPh>
    <rPh sb="5" eb="6">
      <t>ネン</t>
    </rPh>
    <rPh sb="7" eb="8">
      <t>ガツ</t>
    </rPh>
    <rPh sb="8" eb="9">
      <t>マツ</t>
    </rPh>
    <rPh sb="10" eb="12">
      <t>サギョウ</t>
    </rPh>
    <rPh sb="12" eb="15">
      <t>リョウホウシ</t>
    </rPh>
    <rPh sb="16" eb="18">
      <t>タイショク</t>
    </rPh>
    <rPh sb="20" eb="23">
      <t>コンネンド</t>
    </rPh>
    <rPh sb="24" eb="26">
      <t>ケツイン</t>
    </rPh>
    <rPh sb="26" eb="28">
      <t>ホジュウ</t>
    </rPh>
    <rPh sb="40" eb="42">
      <t>ケツイン</t>
    </rPh>
    <rPh sb="45" eb="48">
      <t>リヨウシャ</t>
    </rPh>
    <rPh sb="54" eb="56">
      <t>ヒンド</t>
    </rPh>
    <rPh sb="57" eb="58">
      <t>ヘ</t>
    </rPh>
    <phoneticPr fontId="1"/>
  </si>
  <si>
    <t>　地域支援の一環で、教育支援センターとも連携し、社協職員、民生児童委員、教員の方を対象とした研修会を実施しました。</t>
    <rPh sb="1" eb="3">
      <t>チイキ</t>
    </rPh>
    <rPh sb="3" eb="5">
      <t>シエン</t>
    </rPh>
    <rPh sb="6" eb="8">
      <t>イッカン</t>
    </rPh>
    <rPh sb="10" eb="12">
      <t>キョウイク</t>
    </rPh>
    <rPh sb="12" eb="14">
      <t>シエン</t>
    </rPh>
    <rPh sb="20" eb="22">
      <t>レンケイ</t>
    </rPh>
    <rPh sb="24" eb="26">
      <t>シャキョウ</t>
    </rPh>
    <rPh sb="26" eb="28">
      <t>ショクイン</t>
    </rPh>
    <rPh sb="29" eb="31">
      <t>ミンセイ</t>
    </rPh>
    <rPh sb="31" eb="33">
      <t>ジドウ</t>
    </rPh>
    <rPh sb="33" eb="35">
      <t>イイン</t>
    </rPh>
    <rPh sb="36" eb="38">
      <t>キョウイン</t>
    </rPh>
    <rPh sb="39" eb="40">
      <t>カタ</t>
    </rPh>
    <rPh sb="41" eb="43">
      <t>タイショウ</t>
    </rPh>
    <rPh sb="46" eb="49">
      <t>ケンシュウカイ</t>
    </rPh>
    <rPh sb="50" eb="52">
      <t>ジッシ</t>
    </rPh>
    <phoneticPr fontId="1"/>
  </si>
  <si>
    <t>　昨年度より８カ所の防犯カメラの設置が実現しました。、今年度には、水の浸入を防ぐ防水シートを購入し、浸水に備えました。毎月１回火災・地震・水害を想定しての避難訓練も実施し災害に備えました。避難訓練では、職員の担当を２ヶ月ごとに変更し各担当業務についての理解を進めました。</t>
    <rPh sb="27" eb="30">
      <t>コンネンド</t>
    </rPh>
    <rPh sb="53" eb="54">
      <t>ソナ</t>
    </rPh>
    <phoneticPr fontId="1"/>
  </si>
  <si>
    <t>　次年度は、防災ずきんやヘルメット、非常電源や食料備蓄を確保します。また、門扉やフェンスの高さの見直しも検討し防犯機能を高めるよう努めます。職員研修の一環として防犯訓練や救急訓練なども取り入れていきます。</t>
    <rPh sb="1" eb="4">
      <t>ジネンド</t>
    </rPh>
    <rPh sb="6" eb="8">
      <t>ボウサイ</t>
    </rPh>
    <rPh sb="18" eb="20">
      <t>ヒジョウ</t>
    </rPh>
    <rPh sb="20" eb="22">
      <t>デンゲン</t>
    </rPh>
    <rPh sb="23" eb="25">
      <t>ショクリョウ</t>
    </rPh>
    <rPh sb="25" eb="27">
      <t>ビチク</t>
    </rPh>
    <rPh sb="28" eb="30">
      <t>カクホ</t>
    </rPh>
    <rPh sb="37" eb="39">
      <t>モンピ</t>
    </rPh>
    <rPh sb="45" eb="46">
      <t>タカ</t>
    </rPh>
    <rPh sb="48" eb="50">
      <t>ミナオ</t>
    </rPh>
    <rPh sb="52" eb="54">
      <t>ケントウ</t>
    </rPh>
    <rPh sb="55" eb="57">
      <t>ボウハン</t>
    </rPh>
    <rPh sb="57" eb="59">
      <t>キノウ</t>
    </rPh>
    <rPh sb="60" eb="61">
      <t>タカ</t>
    </rPh>
    <rPh sb="65" eb="66">
      <t>ツト</t>
    </rPh>
    <rPh sb="70" eb="72">
      <t>ショクイン</t>
    </rPh>
    <rPh sb="72" eb="74">
      <t>ケンシュウ</t>
    </rPh>
    <rPh sb="75" eb="77">
      <t>イッカン</t>
    </rPh>
    <rPh sb="80" eb="82">
      <t>ボウハン</t>
    </rPh>
    <rPh sb="82" eb="84">
      <t>クンレン</t>
    </rPh>
    <rPh sb="85" eb="87">
      <t>キュウキュウ</t>
    </rPh>
    <rPh sb="87" eb="89">
      <t>クンレン</t>
    </rPh>
    <rPh sb="92" eb="93">
      <t>ト</t>
    </rPh>
    <rPh sb="94" eb="95">
      <t>イ</t>
    </rPh>
    <phoneticPr fontId="1"/>
  </si>
  <si>
    <t>　地震時の防災ずきんやヘルメットの設置、非常電源の確保、食料の備蓄が課題です。　外門の施錠ができないため、防犯の面で不安があります。</t>
    <rPh sb="1" eb="4">
      <t>ジシンジ</t>
    </rPh>
    <rPh sb="5" eb="7">
      <t>ボウサイ</t>
    </rPh>
    <rPh sb="17" eb="19">
      <t>セッチ</t>
    </rPh>
    <rPh sb="20" eb="22">
      <t>ヒジョウ</t>
    </rPh>
    <rPh sb="22" eb="24">
      <t>デンゲン</t>
    </rPh>
    <rPh sb="25" eb="27">
      <t>カクホ</t>
    </rPh>
    <rPh sb="28" eb="30">
      <t>ショクリョウ</t>
    </rPh>
    <rPh sb="31" eb="33">
      <t>ビチク</t>
    </rPh>
    <rPh sb="34" eb="36">
      <t>カダイ</t>
    </rPh>
    <rPh sb="40" eb="41">
      <t>ジョウガイ</t>
    </rPh>
    <rPh sb="41" eb="42">
      <t>モン</t>
    </rPh>
    <rPh sb="43" eb="45">
      <t>セジョウ</t>
    </rPh>
    <rPh sb="53" eb="55">
      <t>ボウハン</t>
    </rPh>
    <rPh sb="56" eb="57">
      <t>メン</t>
    </rPh>
    <rPh sb="58" eb="60">
      <t>フアン</t>
    </rPh>
    <phoneticPr fontId="1"/>
  </si>
  <si>
    <t xml:space="preserve">　・平成３０年度に改善した内容
</t>
    <rPh sb="6" eb="8">
      <t>ネンド</t>
    </rPh>
    <phoneticPr fontId="1"/>
  </si>
  <si>
    <t>　
　・平成３０年度に改善したことにによる効果</t>
    <rPh sb="8" eb="10">
      <t>ネンド</t>
    </rPh>
    <rPh sb="11" eb="13">
      <t>カイゼン</t>
    </rPh>
    <rPh sb="21" eb="23">
      <t>コウカ</t>
    </rPh>
    <phoneticPr fontId="1"/>
  </si>
  <si>
    <t>保護者負担の軽減のためレスパイト・単独通園も実施していますが、それでもなお保護者には大きな負担感があります。単独通園日の設定などを検討し、保護者がゆとりをもって療育を実践できるよう改善する必要があります。</t>
    <rPh sb="0" eb="3">
      <t>ホゴシャ</t>
    </rPh>
    <rPh sb="3" eb="5">
      <t>フタン</t>
    </rPh>
    <rPh sb="6" eb="8">
      <t>ケイゲン</t>
    </rPh>
    <rPh sb="17" eb="19">
      <t>タンドク</t>
    </rPh>
    <rPh sb="19" eb="21">
      <t>ツウエン</t>
    </rPh>
    <rPh sb="22" eb="24">
      <t>ジッシ</t>
    </rPh>
    <rPh sb="37" eb="40">
      <t>ホゴシャ</t>
    </rPh>
    <rPh sb="42" eb="43">
      <t>オオ</t>
    </rPh>
    <rPh sb="45" eb="48">
      <t>フタンカン</t>
    </rPh>
    <rPh sb="54" eb="56">
      <t>タンドク</t>
    </rPh>
    <rPh sb="56" eb="58">
      <t>ツウエン</t>
    </rPh>
    <rPh sb="58" eb="59">
      <t>ビ</t>
    </rPh>
    <rPh sb="60" eb="62">
      <t>セッテイ</t>
    </rPh>
    <rPh sb="65" eb="67">
      <t>ケントウ</t>
    </rPh>
    <rPh sb="69" eb="72">
      <t>ホゴシャ</t>
    </rPh>
    <rPh sb="80" eb="82">
      <t>リョウイク</t>
    </rPh>
    <rPh sb="83" eb="85">
      <t>ジッセン</t>
    </rPh>
    <rPh sb="90" eb="92">
      <t>カイゼン</t>
    </rPh>
    <rPh sb="94" eb="96">
      <t>ヒツヨウ</t>
    </rPh>
    <phoneticPr fontId="1"/>
  </si>
  <si>
    <t>　５月以降、年中・年長児については単独通園日の設定を行っていくとともに、年少児についてもレスパイト・単独受け入れの充実を図ります。</t>
    <rPh sb="2" eb="3">
      <t>ガツ</t>
    </rPh>
    <rPh sb="3" eb="5">
      <t>イコウ</t>
    </rPh>
    <rPh sb="6" eb="8">
      <t>ネンチュウ</t>
    </rPh>
    <rPh sb="9" eb="12">
      <t>ネンチョウジ</t>
    </rPh>
    <rPh sb="17" eb="19">
      <t>タンドク</t>
    </rPh>
    <rPh sb="19" eb="21">
      <t>ツウエン</t>
    </rPh>
    <rPh sb="21" eb="22">
      <t>ビ</t>
    </rPh>
    <rPh sb="23" eb="25">
      <t>セッテイ</t>
    </rPh>
    <rPh sb="26" eb="27">
      <t>オコナ</t>
    </rPh>
    <rPh sb="36" eb="39">
      <t>ネンショウジ</t>
    </rPh>
    <rPh sb="50" eb="52">
      <t>タンドク</t>
    </rPh>
    <rPh sb="52" eb="53">
      <t>ウ</t>
    </rPh>
    <rPh sb="54" eb="55">
      <t>イ</t>
    </rPh>
    <rPh sb="57" eb="59">
      <t>ジュウジツ</t>
    </rPh>
    <rPh sb="60" eb="61">
      <t>ハカ</t>
    </rPh>
    <phoneticPr fontId="1"/>
  </si>
  <si>
    <t>　児童発達支援では、児童発達支援ガイドラインに即した内容を個別支援計画に取り込みました。また、保護者のレスパイト（休息）や単独通園の受け入れ時期も前年度よりも時期を早め実施しました。きょうだい児保育も充実を図り園児の療育日を保障しました。地域支援の一環としての研修会の実施も実現しました。職員の育成では、内部研修を実施し個々のスキルアップを図りました。</t>
    <rPh sb="1" eb="3">
      <t>ジドウ</t>
    </rPh>
    <rPh sb="3" eb="5">
      <t>ハッタツ</t>
    </rPh>
    <rPh sb="5" eb="7">
      <t>シエン</t>
    </rPh>
    <rPh sb="10" eb="12">
      <t>ジドウ</t>
    </rPh>
    <rPh sb="12" eb="14">
      <t>ハッタツ</t>
    </rPh>
    <rPh sb="14" eb="16">
      <t>シエン</t>
    </rPh>
    <rPh sb="23" eb="24">
      <t>ソク</t>
    </rPh>
    <rPh sb="26" eb="28">
      <t>ナイヨウ</t>
    </rPh>
    <rPh sb="29" eb="31">
      <t>コベツ</t>
    </rPh>
    <rPh sb="31" eb="33">
      <t>シエン</t>
    </rPh>
    <rPh sb="33" eb="35">
      <t>ケイカク</t>
    </rPh>
    <rPh sb="36" eb="37">
      <t>ト</t>
    </rPh>
    <rPh sb="38" eb="39">
      <t>コ</t>
    </rPh>
    <rPh sb="47" eb="50">
      <t>ホゴシャ</t>
    </rPh>
    <rPh sb="57" eb="59">
      <t>キュウソク</t>
    </rPh>
    <rPh sb="61" eb="63">
      <t>タンドク</t>
    </rPh>
    <rPh sb="63" eb="65">
      <t>ツウエン</t>
    </rPh>
    <rPh sb="66" eb="67">
      <t>ウ</t>
    </rPh>
    <rPh sb="68" eb="69">
      <t>イ</t>
    </rPh>
    <rPh sb="70" eb="72">
      <t>ジキ</t>
    </rPh>
    <rPh sb="73" eb="76">
      <t>ゼンネンド</t>
    </rPh>
    <rPh sb="79" eb="81">
      <t>ジキ</t>
    </rPh>
    <rPh sb="82" eb="83">
      <t>ハヤ</t>
    </rPh>
    <rPh sb="84" eb="86">
      <t>ジッシ</t>
    </rPh>
    <rPh sb="96" eb="97">
      <t>ジ</t>
    </rPh>
    <rPh sb="97" eb="99">
      <t>ホイク</t>
    </rPh>
    <rPh sb="100" eb="102">
      <t>ジュウジツ</t>
    </rPh>
    <rPh sb="103" eb="104">
      <t>ハカ</t>
    </rPh>
    <rPh sb="105" eb="107">
      <t>エンジ</t>
    </rPh>
    <rPh sb="108" eb="110">
      <t>リョウイク</t>
    </rPh>
    <rPh sb="110" eb="111">
      <t>ビ</t>
    </rPh>
    <rPh sb="112" eb="114">
      <t>ホショウ</t>
    </rPh>
    <rPh sb="119" eb="121">
      <t>チイキ</t>
    </rPh>
    <rPh sb="121" eb="123">
      <t>シエン</t>
    </rPh>
    <rPh sb="124" eb="126">
      <t>イッカン</t>
    </rPh>
    <rPh sb="130" eb="133">
      <t>ケンシュウカイ</t>
    </rPh>
    <rPh sb="134" eb="136">
      <t>ジッシ</t>
    </rPh>
    <rPh sb="137" eb="139">
      <t>ジツゲン</t>
    </rPh>
    <rPh sb="144" eb="146">
      <t>ショクイン</t>
    </rPh>
    <rPh sb="147" eb="149">
      <t>イクセイ</t>
    </rPh>
    <rPh sb="152" eb="154">
      <t>ナイブ</t>
    </rPh>
    <rPh sb="154" eb="156">
      <t>ケンシュウ</t>
    </rPh>
    <rPh sb="157" eb="159">
      <t>ジッシ</t>
    </rPh>
    <rPh sb="160" eb="162">
      <t>ココ</t>
    </rPh>
    <rPh sb="170" eb="171">
      <t>ハカ</t>
    </rPh>
    <phoneticPr fontId="1"/>
  </si>
  <si>
    <t>平成３０年度　指 定 管 理 者 評 価 シ ー ト</t>
    <rPh sb="4" eb="6">
      <t>ネンド</t>
    </rPh>
    <rPh sb="7" eb="8">
      <t>ユビ</t>
    </rPh>
    <rPh sb="9" eb="10">
      <t>サダム</t>
    </rPh>
    <rPh sb="11" eb="12">
      <t>カン</t>
    </rPh>
    <rPh sb="13" eb="14">
      <t>リ</t>
    </rPh>
    <rPh sb="15" eb="16">
      <t>モノ</t>
    </rPh>
    <rPh sb="17" eb="18">
      <t>ヒョウ</t>
    </rPh>
    <rPh sb="19" eb="20">
      <t>アタイ</t>
    </rPh>
    <phoneticPr fontId="1"/>
  </si>
  <si>
    <t>平成３０年４月１日 ～ 平成３１年３月３１日</t>
    <phoneticPr fontId="1"/>
  </si>
  <si>
    <t>兵庫県川西市火打１丁目１２番１６号</t>
    <rPh sb="0" eb="3">
      <t>ヒョウゴケン</t>
    </rPh>
    <rPh sb="3" eb="6">
      <t>カワニシシ</t>
    </rPh>
    <rPh sb="6" eb="8">
      <t>ヒウチ</t>
    </rPh>
    <rPh sb="9" eb="11">
      <t>チョウメ</t>
    </rPh>
    <rPh sb="13" eb="14">
      <t>バン</t>
    </rPh>
    <rPh sb="16" eb="17">
      <t>ゴウ</t>
    </rPh>
    <phoneticPr fontId="1"/>
  </si>
  <si>
    <t>　きょうだい児保育では、２３日間で延べ１３９名のきょうだい児を受け入れ、延べ１１４名の園児の療育を確保しました。</t>
    <rPh sb="6" eb="7">
      <t>ジ</t>
    </rPh>
    <rPh sb="7" eb="9">
      <t>ホイク</t>
    </rPh>
    <rPh sb="14" eb="16">
      <t>ニチカン</t>
    </rPh>
    <rPh sb="17" eb="18">
      <t>ノ</t>
    </rPh>
    <rPh sb="22" eb="23">
      <t>メイ</t>
    </rPh>
    <rPh sb="29" eb="30">
      <t>ジ</t>
    </rPh>
    <rPh sb="31" eb="32">
      <t>ウ</t>
    </rPh>
    <rPh sb="33" eb="34">
      <t>イ</t>
    </rPh>
    <rPh sb="36" eb="37">
      <t>ノ</t>
    </rPh>
    <rPh sb="41" eb="42">
      <t>メイ</t>
    </rPh>
    <rPh sb="43" eb="45">
      <t>エンジ</t>
    </rPh>
    <rPh sb="46" eb="48">
      <t>リョウイク</t>
    </rPh>
    <rPh sb="49" eb="51">
      <t>カクホ</t>
    </rPh>
    <phoneticPr fontId="1"/>
  </si>
  <si>
    <t>　児童発達支援では、週１回の入園前療育（ひよこクラス）も前年度同様実施しています。（最終１９名）　　また、きょうだい児保育の実施、延長保育・レスパイト・単独通園の拡大により園児の出席率の向上に努めました</t>
    <rPh sb="1" eb="3">
      <t>ジドウ</t>
    </rPh>
    <rPh sb="3" eb="5">
      <t>ハッタツ</t>
    </rPh>
    <rPh sb="5" eb="7">
      <t>シエン</t>
    </rPh>
    <rPh sb="10" eb="11">
      <t>シュウ</t>
    </rPh>
    <rPh sb="12" eb="13">
      <t>カイ</t>
    </rPh>
    <rPh sb="14" eb="16">
      <t>ニュウエン</t>
    </rPh>
    <rPh sb="16" eb="17">
      <t>ゼン</t>
    </rPh>
    <rPh sb="17" eb="19">
      <t>リョウイク</t>
    </rPh>
    <rPh sb="33" eb="35">
      <t>ジッシ</t>
    </rPh>
    <rPh sb="42" eb="44">
      <t>サイシュウ</t>
    </rPh>
    <rPh sb="46" eb="47">
      <t>メイ</t>
    </rPh>
    <rPh sb="58" eb="59">
      <t>ジ</t>
    </rPh>
    <rPh sb="59" eb="61">
      <t>ホイク</t>
    </rPh>
    <rPh sb="62" eb="64">
      <t>ジッシ</t>
    </rPh>
    <rPh sb="65" eb="67">
      <t>エンチョウ</t>
    </rPh>
    <rPh sb="67" eb="69">
      <t>ホイク</t>
    </rPh>
    <rPh sb="76" eb="78">
      <t>タンドク</t>
    </rPh>
    <rPh sb="78" eb="80">
      <t>ツウエン</t>
    </rPh>
    <rPh sb="81" eb="83">
      <t>カクダイ</t>
    </rPh>
    <rPh sb="86" eb="88">
      <t>エンジ</t>
    </rPh>
    <rPh sb="89" eb="92">
      <t>シュッセキリツ</t>
    </rPh>
    <rPh sb="93" eb="95">
      <t>コウジョウ</t>
    </rPh>
    <rPh sb="96" eb="97">
      <t>ツト</t>
    </rPh>
    <phoneticPr fontId="1"/>
  </si>
  <si>
    <t>　専門職の雇用を進め新しい職員を育成するとともに、看護職は常勤職員を配置します。職員育成については、次年度も外部研修のみではなく、園内研修（OJT)も実施し職員のスキルアップを図ります。保護者同伴通園については、年長・年中の継続児について、次年度より単独通園日を設定します。</t>
    <rPh sb="1" eb="4">
      <t>センモンショク</t>
    </rPh>
    <rPh sb="5" eb="7">
      <t>コヨウ</t>
    </rPh>
    <rPh sb="8" eb="9">
      <t>スス</t>
    </rPh>
    <rPh sb="10" eb="11">
      <t>アタラ</t>
    </rPh>
    <rPh sb="13" eb="15">
      <t>ショクイン</t>
    </rPh>
    <rPh sb="16" eb="18">
      <t>イクセイ</t>
    </rPh>
    <rPh sb="25" eb="28">
      <t>カンゴショク</t>
    </rPh>
    <rPh sb="29" eb="31">
      <t>ジョウキン</t>
    </rPh>
    <rPh sb="31" eb="33">
      <t>ショクイン</t>
    </rPh>
    <rPh sb="34" eb="36">
      <t>ハイチ</t>
    </rPh>
    <rPh sb="40" eb="42">
      <t>ショクイン</t>
    </rPh>
    <rPh sb="42" eb="44">
      <t>イクセイ</t>
    </rPh>
    <rPh sb="50" eb="53">
      <t>ジネンド</t>
    </rPh>
    <rPh sb="54" eb="56">
      <t>ガイブ</t>
    </rPh>
    <rPh sb="56" eb="58">
      <t>ケンシュウ</t>
    </rPh>
    <rPh sb="65" eb="67">
      <t>エンナイ</t>
    </rPh>
    <rPh sb="67" eb="69">
      <t>ケンシュウ</t>
    </rPh>
    <rPh sb="75" eb="77">
      <t>ジッシ</t>
    </rPh>
    <rPh sb="78" eb="80">
      <t>ショクイン</t>
    </rPh>
    <rPh sb="88" eb="89">
      <t>ハカ</t>
    </rPh>
    <rPh sb="93" eb="96">
      <t>ホゴシャ</t>
    </rPh>
    <rPh sb="96" eb="98">
      <t>ドウハン</t>
    </rPh>
    <rPh sb="98" eb="100">
      <t>ツウエン</t>
    </rPh>
    <rPh sb="106" eb="108">
      <t>ネンチョウ</t>
    </rPh>
    <rPh sb="109" eb="111">
      <t>ネンチュウ</t>
    </rPh>
    <rPh sb="120" eb="123">
      <t>ジネンド</t>
    </rPh>
    <phoneticPr fontId="1"/>
  </si>
  <si>
    <t>平成３０年度　指定管理者評価シート＜２＞　評価結果</t>
    <rPh sb="4" eb="6">
      <t>ネンド</t>
    </rPh>
    <rPh sb="7" eb="9">
      <t>シテイ</t>
    </rPh>
    <rPh sb="9" eb="12">
      <t>カンリシャ</t>
    </rPh>
    <rPh sb="12" eb="14">
      <t>ヒョウカ</t>
    </rPh>
    <rPh sb="21" eb="23">
      <t>ヒョウカ</t>
    </rPh>
    <rPh sb="23" eb="25">
      <t>ケッカ</t>
    </rPh>
    <phoneticPr fontId="1"/>
  </si>
  <si>
    <t>a</t>
    <phoneticPr fontId="1"/>
  </si>
  <si>
    <t>　軽微な補修は職員で行うようにしています。園内外の清掃についても職員により徹底し施設の美化に努めています。また、職員も、日々自己研鑽に努め、自身のスキルアップを図るとともに、良質なサービスの提供に努めています。</t>
    <rPh sb="1" eb="3">
      <t>ケイビ</t>
    </rPh>
    <rPh sb="4" eb="6">
      <t>ホシュウ</t>
    </rPh>
    <rPh sb="7" eb="9">
      <t>ショクイン</t>
    </rPh>
    <rPh sb="10" eb="11">
      <t>オコナ</t>
    </rPh>
    <rPh sb="21" eb="22">
      <t>エン</t>
    </rPh>
    <rPh sb="22" eb="24">
      <t>ナイガイ</t>
    </rPh>
    <rPh sb="25" eb="27">
      <t>セイソウ</t>
    </rPh>
    <rPh sb="32" eb="34">
      <t>ショクイン</t>
    </rPh>
    <rPh sb="37" eb="39">
      <t>テッテイ</t>
    </rPh>
    <rPh sb="40" eb="42">
      <t>シセツ</t>
    </rPh>
    <rPh sb="43" eb="45">
      <t>ビカ</t>
    </rPh>
    <rPh sb="46" eb="47">
      <t>ツト</t>
    </rPh>
    <rPh sb="56" eb="58">
      <t>ショクイン</t>
    </rPh>
    <rPh sb="60" eb="62">
      <t>ヒビ</t>
    </rPh>
    <rPh sb="62" eb="64">
      <t>ジコ</t>
    </rPh>
    <rPh sb="64" eb="66">
      <t>ケンサン</t>
    </rPh>
    <rPh sb="67" eb="68">
      <t>ツト</t>
    </rPh>
    <rPh sb="70" eb="72">
      <t>ジシン</t>
    </rPh>
    <rPh sb="80" eb="81">
      <t>ハカ</t>
    </rPh>
    <rPh sb="87" eb="89">
      <t>リョウシツ</t>
    </rPh>
    <rPh sb="95" eb="97">
      <t>テイキョウ</t>
    </rPh>
    <rPh sb="98" eb="99">
      <t>ツト</t>
    </rPh>
    <phoneticPr fontId="1"/>
  </si>
  <si>
    <t>児童発達支援では、作業療法士に欠員が生じ、園児に対する訓練回数を十分保障する事ができませんでした。また、看護師も派遣職員となり、継続的な支援ができませんでした。　相談支援においては、一昨年相談支援専門員が１名増員されましたが、年度途中で退職し４名となってしまいました。毎月新規に利用を開始される方がおられ、飽和状態となってきています。</t>
    <rPh sb="0" eb="2">
      <t>ジドウ</t>
    </rPh>
    <rPh sb="2" eb="4">
      <t>ハッタツ</t>
    </rPh>
    <rPh sb="4" eb="6">
      <t>シエン</t>
    </rPh>
    <rPh sb="9" eb="11">
      <t>サギョウ</t>
    </rPh>
    <rPh sb="11" eb="14">
      <t>リョウホウシ</t>
    </rPh>
    <rPh sb="15" eb="17">
      <t>ケツイン</t>
    </rPh>
    <rPh sb="18" eb="19">
      <t>ショウ</t>
    </rPh>
    <rPh sb="21" eb="23">
      <t>エンジ</t>
    </rPh>
    <rPh sb="24" eb="25">
      <t>タイ</t>
    </rPh>
    <rPh sb="27" eb="29">
      <t>クンレン</t>
    </rPh>
    <rPh sb="29" eb="31">
      <t>カイスウ</t>
    </rPh>
    <rPh sb="32" eb="34">
      <t>ジュウブン</t>
    </rPh>
    <rPh sb="34" eb="36">
      <t>ホショウ</t>
    </rPh>
    <rPh sb="38" eb="39">
      <t>コト</t>
    </rPh>
    <rPh sb="52" eb="55">
      <t>カンゴシ</t>
    </rPh>
    <rPh sb="56" eb="58">
      <t>ハケン</t>
    </rPh>
    <rPh sb="58" eb="60">
      <t>ショクイン</t>
    </rPh>
    <rPh sb="64" eb="67">
      <t>ケイゾクテキ</t>
    </rPh>
    <rPh sb="68" eb="70">
      <t>シエン</t>
    </rPh>
    <rPh sb="81" eb="85">
      <t>ソウダンシエン</t>
    </rPh>
    <rPh sb="91" eb="94">
      <t>イッサクネン</t>
    </rPh>
    <rPh sb="94" eb="98">
      <t>ソウダンシエン</t>
    </rPh>
    <rPh sb="98" eb="101">
      <t>センモンイン</t>
    </rPh>
    <rPh sb="103" eb="104">
      <t>メイ</t>
    </rPh>
    <rPh sb="104" eb="105">
      <t>フ</t>
    </rPh>
    <rPh sb="105" eb="106">
      <t>イン</t>
    </rPh>
    <rPh sb="113" eb="115">
      <t>ネンド</t>
    </rPh>
    <rPh sb="115" eb="117">
      <t>トチュウ</t>
    </rPh>
    <rPh sb="118" eb="120">
      <t>タイショク</t>
    </rPh>
    <rPh sb="122" eb="123">
      <t>メイ</t>
    </rPh>
    <rPh sb="134" eb="136">
      <t>マイツキ</t>
    </rPh>
    <rPh sb="136" eb="138">
      <t>シンキ</t>
    </rPh>
    <rPh sb="153" eb="155">
      <t>ホウワ</t>
    </rPh>
    <rPh sb="155" eb="157">
      <t>ジョウタイ</t>
    </rPh>
    <phoneticPr fontId="1"/>
  </si>
  <si>
    <t>　１１月には、サービス自己評価を実施し、職員・保護者による評価を行いました。また、１２月には利用者アンケートを実施しました。アンケートでは調査項目を見直し、本年度も、無記名とし、忌憚のないご意見がいただけるよう配慮しました</t>
    <rPh sb="3" eb="4">
      <t>ガツ</t>
    </rPh>
    <rPh sb="11" eb="13">
      <t>ジコ</t>
    </rPh>
    <rPh sb="13" eb="15">
      <t>ヒョウカ</t>
    </rPh>
    <rPh sb="16" eb="18">
      <t>ジッシ</t>
    </rPh>
    <rPh sb="20" eb="22">
      <t>ショクイン</t>
    </rPh>
    <rPh sb="23" eb="26">
      <t>ホゴシャ</t>
    </rPh>
    <rPh sb="29" eb="31">
      <t>ヒョウカ</t>
    </rPh>
    <rPh sb="32" eb="33">
      <t>オコナ</t>
    </rPh>
    <rPh sb="43" eb="44">
      <t>ガツ</t>
    </rPh>
    <rPh sb="46" eb="49">
      <t>リヨウシャ</t>
    </rPh>
    <rPh sb="55" eb="57">
      <t>ジッシ</t>
    </rPh>
    <rPh sb="69" eb="71">
      <t>チョウサ</t>
    </rPh>
    <rPh sb="71" eb="73">
      <t>コウモク</t>
    </rPh>
    <rPh sb="74" eb="76">
      <t>ミナオ</t>
    </rPh>
    <rPh sb="78" eb="81">
      <t>ホンネンド</t>
    </rPh>
    <rPh sb="83" eb="86">
      <t>ムキメイ</t>
    </rPh>
    <rPh sb="89" eb="91">
      <t>キタン</t>
    </rPh>
    <rPh sb="95" eb="97">
      <t>イケン</t>
    </rPh>
    <rPh sb="105" eb="107">
      <t>ハイリョ</t>
    </rPh>
    <phoneticPr fontId="1"/>
  </si>
  <si>
    <t>　保健センター・医療機関との連携は、園の効果的なPRとなっており、利用者の新規利用につながっています。また、川西市社会福祉協議会のホームページへの掲載や、パンフレットの配布、広報誌の活用、川西市の福祉ガイドブック等への掲載により周知徹底を図っており、それらをご覧になっての相談をいただくことがあります。</t>
    <rPh sb="1" eb="3">
      <t>ホケン</t>
    </rPh>
    <rPh sb="8" eb="10">
      <t>イリョウ</t>
    </rPh>
    <rPh sb="10" eb="12">
      <t>キカン</t>
    </rPh>
    <rPh sb="14" eb="16">
      <t>レンケイ</t>
    </rPh>
    <rPh sb="18" eb="19">
      <t>エン</t>
    </rPh>
    <rPh sb="20" eb="23">
      <t>コウカテキ</t>
    </rPh>
    <rPh sb="33" eb="36">
      <t>リヨウシャ</t>
    </rPh>
    <rPh sb="37" eb="39">
      <t>シンキ</t>
    </rPh>
    <rPh sb="54" eb="57">
      <t>カワニシシ</t>
    </rPh>
    <rPh sb="57" eb="61">
      <t>シャカイフクシ</t>
    </rPh>
    <rPh sb="61" eb="64">
      <t>キョウギカイ</t>
    </rPh>
    <rPh sb="73" eb="75">
      <t>ケイサイ</t>
    </rPh>
    <rPh sb="84" eb="86">
      <t>ハイフ</t>
    </rPh>
    <rPh sb="87" eb="90">
      <t>コウホウシ</t>
    </rPh>
    <rPh sb="91" eb="93">
      <t>カツヨウ</t>
    </rPh>
    <rPh sb="94" eb="97">
      <t>カワニシシ</t>
    </rPh>
    <rPh sb="98" eb="100">
      <t>フクシ</t>
    </rPh>
    <rPh sb="106" eb="107">
      <t>トウ</t>
    </rPh>
    <rPh sb="109" eb="111">
      <t>ケイサイ</t>
    </rPh>
    <rPh sb="114" eb="116">
      <t>シュウチ</t>
    </rPh>
    <rPh sb="116" eb="118">
      <t>テッテイ</t>
    </rPh>
    <rPh sb="119" eb="120">
      <t>ハカ</t>
    </rPh>
    <rPh sb="130" eb="131">
      <t>ラン</t>
    </rPh>
    <rPh sb="136" eb="138">
      <t>ソウダン</t>
    </rPh>
    <phoneticPr fontId="1"/>
  </si>
  <si>
    <t>　児童発達支援については、保育・リハビリ・医療の職員が連携を取りながらの園児への療育の実施、季節行事、クラス行事、給食バイキング、地域の同年齢児との保育所・幼稚園交流などの実施、家族支援としての個別面談・心理相談・発達相談・保護者研修会、療育参観日等を実施しました。相談支援では計画相談をはじめ、センター事業としての一般相談、困難事例への対応を行っています。保育所等訪問支援も少しずつ周知されてきています。</t>
    <rPh sb="1" eb="3">
      <t>ジドウ</t>
    </rPh>
    <rPh sb="3" eb="5">
      <t>ハッタツ</t>
    </rPh>
    <rPh sb="5" eb="7">
      <t>シエン</t>
    </rPh>
    <rPh sb="13" eb="15">
      <t>ホイク</t>
    </rPh>
    <rPh sb="21" eb="23">
      <t>イリョウ</t>
    </rPh>
    <rPh sb="24" eb="26">
      <t>ショクイン</t>
    </rPh>
    <rPh sb="27" eb="29">
      <t>レンケイ</t>
    </rPh>
    <rPh sb="30" eb="31">
      <t>ト</t>
    </rPh>
    <rPh sb="36" eb="38">
      <t>エンジ</t>
    </rPh>
    <rPh sb="40" eb="42">
      <t>リョウイク</t>
    </rPh>
    <rPh sb="43" eb="45">
      <t>ジッシ</t>
    </rPh>
    <rPh sb="46" eb="48">
      <t>キセツ</t>
    </rPh>
    <rPh sb="48" eb="50">
      <t>ギョウジ</t>
    </rPh>
    <rPh sb="54" eb="56">
      <t>ギョウジ</t>
    </rPh>
    <rPh sb="57" eb="59">
      <t>キュウショク</t>
    </rPh>
    <rPh sb="65" eb="67">
      <t>チイキ</t>
    </rPh>
    <rPh sb="133" eb="137">
      <t>ソウダンシエン</t>
    </rPh>
    <rPh sb="139" eb="141">
      <t>ケイカク</t>
    </rPh>
    <rPh sb="141" eb="143">
      <t>ソウダン</t>
    </rPh>
    <rPh sb="152" eb="154">
      <t>ジギョウ</t>
    </rPh>
    <rPh sb="158" eb="160">
      <t>イッパン</t>
    </rPh>
    <rPh sb="160" eb="162">
      <t>ソウダン</t>
    </rPh>
    <rPh sb="163" eb="165">
      <t>コンナン</t>
    </rPh>
    <rPh sb="165" eb="167">
      <t>ジレイ</t>
    </rPh>
    <rPh sb="169" eb="171">
      <t>タイオウ</t>
    </rPh>
    <rPh sb="172" eb="173">
      <t>オコナ</t>
    </rPh>
    <rPh sb="179" eb="182">
      <t>ホイクショ</t>
    </rPh>
    <rPh sb="182" eb="183">
      <t>トウ</t>
    </rPh>
    <rPh sb="183" eb="185">
      <t>ホウモン</t>
    </rPh>
    <rPh sb="185" eb="187">
      <t>シエン</t>
    </rPh>
    <rPh sb="188" eb="189">
      <t>スコ</t>
    </rPh>
    <rPh sb="192" eb="194">
      <t>シュウチ</t>
    </rPh>
    <phoneticPr fontId="1"/>
  </si>
  <si>
    <t>　専門職員及び看護職員の欠員により不満が寄せられました。その他のご意見、ご要望については、迅速丁寧な対応を心がけて対応しました。</t>
    <rPh sb="30" eb="31">
      <t>タ</t>
    </rPh>
    <rPh sb="33" eb="35">
      <t>イケン</t>
    </rPh>
    <rPh sb="37" eb="39">
      <t>ヨウボウ</t>
    </rPh>
    <rPh sb="45" eb="47">
      <t>ジンソク</t>
    </rPh>
    <rPh sb="47" eb="49">
      <t>テイネイ</t>
    </rPh>
    <rPh sb="50" eb="52">
      <t>タイオウ</t>
    </rPh>
    <rPh sb="53" eb="54">
      <t>ココロ</t>
    </rPh>
    <rPh sb="57" eb="59">
      <t>タイオウ</t>
    </rPh>
    <phoneticPr fontId="1"/>
  </si>
  <si>
    <t>　児童発達支援では、専門職の欠員による園児への訓練回数の減少、継続的な支援をうけられないこと。派遣職員による看護体制、職員間のスキルの差についてもご不満、ご指摘をいただきました。また、保護者同伴通園についての負担感に関するご意見も寄せられました。</t>
    <rPh sb="1" eb="3">
      <t>ジドウ</t>
    </rPh>
    <rPh sb="3" eb="5">
      <t>ハッタツ</t>
    </rPh>
    <rPh sb="5" eb="7">
      <t>シエン</t>
    </rPh>
    <rPh sb="10" eb="13">
      <t>センモンショク</t>
    </rPh>
    <rPh sb="14" eb="16">
      <t>ケツイン</t>
    </rPh>
    <rPh sb="19" eb="21">
      <t>エンジ</t>
    </rPh>
    <rPh sb="23" eb="25">
      <t>クンレン</t>
    </rPh>
    <rPh sb="25" eb="27">
      <t>カイスウ</t>
    </rPh>
    <rPh sb="28" eb="30">
      <t>ゲンショウ</t>
    </rPh>
    <rPh sb="31" eb="34">
      <t>ケイゾクテキ</t>
    </rPh>
    <rPh sb="35" eb="37">
      <t>シエン</t>
    </rPh>
    <rPh sb="47" eb="49">
      <t>ハケン</t>
    </rPh>
    <rPh sb="49" eb="51">
      <t>ショクイン</t>
    </rPh>
    <rPh sb="54" eb="56">
      <t>カンゴ</t>
    </rPh>
    <rPh sb="56" eb="58">
      <t>タイセイ</t>
    </rPh>
    <rPh sb="59" eb="61">
      <t>ショクイン</t>
    </rPh>
    <rPh sb="61" eb="62">
      <t>カン</t>
    </rPh>
    <rPh sb="67" eb="68">
      <t>サ</t>
    </rPh>
    <rPh sb="78" eb="80">
      <t>シテキ</t>
    </rPh>
    <rPh sb="92" eb="95">
      <t>ホゴシャ</t>
    </rPh>
    <rPh sb="95" eb="97">
      <t>ドウハン</t>
    </rPh>
    <rPh sb="97" eb="99">
      <t>ツウエン</t>
    </rPh>
    <rPh sb="104" eb="107">
      <t>フタンカン</t>
    </rPh>
    <rPh sb="108" eb="109">
      <t>カン</t>
    </rPh>
    <rPh sb="112" eb="114">
      <t>イケン</t>
    </rPh>
    <rPh sb="115" eb="116">
      <t>ヨ</t>
    </rPh>
    <phoneticPr fontId="1"/>
  </si>
  <si>
    <t>　備品・器具什器等物品の購入にあたっては、費用対効果を考えた上で購入を心がけました。また、相見積もり等により、低額のものを購入しています。</t>
    <rPh sb="1" eb="3">
      <t>ビヒン</t>
    </rPh>
    <rPh sb="4" eb="6">
      <t>キグ</t>
    </rPh>
    <rPh sb="6" eb="8">
      <t>ジュウキ</t>
    </rPh>
    <rPh sb="8" eb="9">
      <t>トウ</t>
    </rPh>
    <rPh sb="9" eb="11">
      <t>ブッピン</t>
    </rPh>
    <rPh sb="12" eb="14">
      <t>コウニュウ</t>
    </rPh>
    <rPh sb="21" eb="23">
      <t>ヒヨウ</t>
    </rPh>
    <rPh sb="23" eb="26">
      <t>タイコウカ</t>
    </rPh>
    <rPh sb="27" eb="28">
      <t>カンガ</t>
    </rPh>
    <rPh sb="30" eb="31">
      <t>ウエ</t>
    </rPh>
    <rPh sb="32" eb="34">
      <t>コウニュウ</t>
    </rPh>
    <rPh sb="35" eb="36">
      <t>ココロ</t>
    </rPh>
    <rPh sb="45" eb="48">
      <t>アイミツ</t>
    </rPh>
    <rPh sb="50" eb="51">
      <t>トウ</t>
    </rPh>
    <rPh sb="55" eb="57">
      <t>テイガク</t>
    </rPh>
    <rPh sb="61" eb="63">
      <t>コウニュウ</t>
    </rPh>
    <phoneticPr fontId="1"/>
  </si>
  <si>
    <t>　物品（消耗品を除く）購入・修繕等支出については、相見積もりを行い、収入についてもその都度本部に報告し、適切に処理しています。</t>
    <rPh sb="1" eb="3">
      <t>ブッピン</t>
    </rPh>
    <rPh sb="4" eb="7">
      <t>ショウモウヒン</t>
    </rPh>
    <rPh sb="8" eb="9">
      <t>ノゾ</t>
    </rPh>
    <rPh sb="11" eb="13">
      <t>コウニュウ</t>
    </rPh>
    <rPh sb="14" eb="16">
      <t>シュウゼン</t>
    </rPh>
    <rPh sb="16" eb="17">
      <t>トウ</t>
    </rPh>
    <rPh sb="17" eb="19">
      <t>シシュツ</t>
    </rPh>
    <rPh sb="25" eb="28">
      <t>アイミツ</t>
    </rPh>
    <rPh sb="31" eb="32">
      <t>オコナ</t>
    </rPh>
    <rPh sb="34" eb="36">
      <t>シュウニュウ</t>
    </rPh>
    <rPh sb="43" eb="45">
      <t>ツド</t>
    </rPh>
    <rPh sb="45" eb="47">
      <t>ホンブ</t>
    </rPh>
    <rPh sb="48" eb="50">
      <t>ホウコク</t>
    </rPh>
    <rPh sb="52" eb="54">
      <t>テキセツ</t>
    </rPh>
    <rPh sb="55" eb="57">
      <t>ショリ</t>
    </rPh>
    <phoneticPr fontId="1"/>
  </si>
  <si>
    <t>　法令に基づき、児童発達支援・相談支援・保育所等訪問支援等の事業を行いました。児童発達支援では、個別支援計画や日々の支援内容、クラスの運営等については管理者によるチェックを行いました。その他、サービス自己評価も実施しています。</t>
    <rPh sb="1" eb="3">
      <t>ホウレイ</t>
    </rPh>
    <rPh sb="4" eb="5">
      <t>モト</t>
    </rPh>
    <rPh sb="8" eb="10">
      <t>ジドウ</t>
    </rPh>
    <rPh sb="10" eb="12">
      <t>ハッタツ</t>
    </rPh>
    <rPh sb="12" eb="14">
      <t>シエン</t>
    </rPh>
    <rPh sb="15" eb="19">
      <t>ソウダンシエン</t>
    </rPh>
    <rPh sb="20" eb="23">
      <t>ホイクショ</t>
    </rPh>
    <rPh sb="23" eb="24">
      <t>トウ</t>
    </rPh>
    <rPh sb="24" eb="26">
      <t>ホウモン</t>
    </rPh>
    <rPh sb="26" eb="28">
      <t>シエン</t>
    </rPh>
    <rPh sb="28" eb="29">
      <t>トウ</t>
    </rPh>
    <rPh sb="30" eb="32">
      <t>ジギョウ</t>
    </rPh>
    <rPh sb="33" eb="34">
      <t>オコナ</t>
    </rPh>
    <rPh sb="39" eb="41">
      <t>ジドウ</t>
    </rPh>
    <rPh sb="41" eb="43">
      <t>ハッタツ</t>
    </rPh>
    <rPh sb="43" eb="45">
      <t>シエン</t>
    </rPh>
    <rPh sb="48" eb="50">
      <t>コベツ</t>
    </rPh>
    <rPh sb="50" eb="52">
      <t>シエン</t>
    </rPh>
    <rPh sb="52" eb="54">
      <t>ケイカク</t>
    </rPh>
    <rPh sb="55" eb="57">
      <t>ヒビ</t>
    </rPh>
    <rPh sb="58" eb="60">
      <t>シエン</t>
    </rPh>
    <rPh sb="60" eb="62">
      <t>ナイヨウ</t>
    </rPh>
    <rPh sb="67" eb="69">
      <t>ウンエイ</t>
    </rPh>
    <rPh sb="69" eb="70">
      <t>トウ</t>
    </rPh>
    <rPh sb="75" eb="78">
      <t>カンリシャ</t>
    </rPh>
    <rPh sb="86" eb="87">
      <t>オコナ</t>
    </rPh>
    <rPh sb="94" eb="95">
      <t>ホカ</t>
    </rPh>
    <rPh sb="100" eb="102">
      <t>ジコ</t>
    </rPh>
    <rPh sb="102" eb="104">
      <t>ヒョウカ</t>
    </rPh>
    <rPh sb="105" eb="107">
      <t>ジッシ</t>
    </rPh>
    <phoneticPr fontId="1"/>
  </si>
  <si>
    <t>　各種マニュアルを作成し、職員に周知するとともに、目につきやすい場所にマニュアルを設置しました。</t>
    <rPh sb="1" eb="3">
      <t>カクシュ</t>
    </rPh>
    <rPh sb="9" eb="11">
      <t>サクセイ</t>
    </rPh>
    <rPh sb="13" eb="15">
      <t>ショクイン</t>
    </rPh>
    <rPh sb="16" eb="18">
      <t>シュウチ</t>
    </rPh>
    <rPh sb="25" eb="26">
      <t>メ</t>
    </rPh>
    <rPh sb="32" eb="34">
      <t>バショ</t>
    </rPh>
    <rPh sb="41" eb="43">
      <t>セッチ</t>
    </rPh>
    <phoneticPr fontId="1"/>
  </si>
  <si>
    <t>　川西さくら園　相談支援で相談を行い、公平中立的な立場で利用を決定しています。</t>
    <rPh sb="1" eb="3">
      <t>カワニシ</t>
    </rPh>
    <rPh sb="6" eb="7">
      <t>エン</t>
    </rPh>
    <rPh sb="8" eb="12">
      <t>ソウダンシエン</t>
    </rPh>
    <rPh sb="13" eb="15">
      <t>ソウダン</t>
    </rPh>
    <rPh sb="16" eb="17">
      <t>オコナ</t>
    </rPh>
    <rPh sb="19" eb="21">
      <t>コウヘイ</t>
    </rPh>
    <rPh sb="21" eb="24">
      <t>チュウリツテキ</t>
    </rPh>
    <rPh sb="25" eb="27">
      <t>タチバ</t>
    </rPh>
    <rPh sb="28" eb="30">
      <t>リヨウ</t>
    </rPh>
    <rPh sb="31" eb="33">
      <t>ケッテイ</t>
    </rPh>
    <phoneticPr fontId="1"/>
  </si>
  <si>
    <t>　児童発達支援では、園児一人ひとりの評価を行い、各園児に対して保育・リハビリ・医療が連携したチームアプローチを実施しました。日常的な相談や定期面談、ペアレントトレーニングなどの研修をとおしての保護者支援も実施しています。また、センターの機能として、地域の方々の見学や実習生の受け入れを行ったり、地域での研修会に職員を派遣しました。保育所等訪問支援・障害児等療育支援事業・相談支援事業をとおして地域支援にも努めました。
　</t>
    <rPh sb="1" eb="3">
      <t>ジドウ</t>
    </rPh>
    <rPh sb="3" eb="5">
      <t>ハッタツ</t>
    </rPh>
    <rPh sb="5" eb="7">
      <t>シエン</t>
    </rPh>
    <rPh sb="10" eb="12">
      <t>エンジ</t>
    </rPh>
    <rPh sb="12" eb="14">
      <t>ヒトリ</t>
    </rPh>
    <rPh sb="18" eb="20">
      <t>ヒョウカ</t>
    </rPh>
    <rPh sb="21" eb="22">
      <t>オコナ</t>
    </rPh>
    <rPh sb="24" eb="25">
      <t>カク</t>
    </rPh>
    <rPh sb="25" eb="27">
      <t>エンジ</t>
    </rPh>
    <rPh sb="28" eb="29">
      <t>タイ</t>
    </rPh>
    <rPh sb="31" eb="33">
      <t>ホイク</t>
    </rPh>
    <rPh sb="39" eb="41">
      <t>イリョウ</t>
    </rPh>
    <rPh sb="42" eb="44">
      <t>レンケイ</t>
    </rPh>
    <rPh sb="55" eb="57">
      <t>ジッシ</t>
    </rPh>
    <rPh sb="62" eb="65">
      <t>ニチジョウテキ</t>
    </rPh>
    <rPh sb="66" eb="68">
      <t>ソウダン</t>
    </rPh>
    <rPh sb="69" eb="71">
      <t>テイキ</t>
    </rPh>
    <rPh sb="71" eb="73">
      <t>メンダン</t>
    </rPh>
    <rPh sb="88" eb="90">
      <t>ケンシュウ</t>
    </rPh>
    <rPh sb="96" eb="99">
      <t>ホゴシャ</t>
    </rPh>
    <rPh sb="99" eb="101">
      <t>シエン</t>
    </rPh>
    <rPh sb="102" eb="104">
      <t>ジッシ</t>
    </rPh>
    <rPh sb="118" eb="120">
      <t>キノウ</t>
    </rPh>
    <rPh sb="124" eb="126">
      <t>チイキ</t>
    </rPh>
    <rPh sb="127" eb="129">
      <t>カタガタ</t>
    </rPh>
    <rPh sb="130" eb="132">
      <t>ケンガク</t>
    </rPh>
    <rPh sb="133" eb="136">
      <t>ジッシュウセイ</t>
    </rPh>
    <rPh sb="137" eb="138">
      <t>ウ</t>
    </rPh>
    <rPh sb="139" eb="140">
      <t>イ</t>
    </rPh>
    <rPh sb="142" eb="143">
      <t>オコナ</t>
    </rPh>
    <rPh sb="147" eb="149">
      <t>チイキ</t>
    </rPh>
    <rPh sb="151" eb="154">
      <t>ケンシュウカイ</t>
    </rPh>
    <rPh sb="155" eb="157">
      <t>ショクイン</t>
    </rPh>
    <rPh sb="158" eb="160">
      <t>ハケン</t>
    </rPh>
    <rPh sb="165" eb="168">
      <t>ホイクショ</t>
    </rPh>
    <rPh sb="168" eb="169">
      <t>トウ</t>
    </rPh>
    <rPh sb="169" eb="171">
      <t>ホウモン</t>
    </rPh>
    <rPh sb="171" eb="173">
      <t>シエン</t>
    </rPh>
    <rPh sb="174" eb="177">
      <t>ショウガイジ</t>
    </rPh>
    <rPh sb="177" eb="178">
      <t>トウ</t>
    </rPh>
    <rPh sb="178" eb="180">
      <t>リョウイク</t>
    </rPh>
    <rPh sb="180" eb="182">
      <t>シエン</t>
    </rPh>
    <rPh sb="182" eb="184">
      <t>ジギョウ</t>
    </rPh>
    <rPh sb="185" eb="187">
      <t>ソウダン</t>
    </rPh>
    <rPh sb="187" eb="189">
      <t>シエン</t>
    </rPh>
    <rPh sb="189" eb="191">
      <t>ジギョウ</t>
    </rPh>
    <rPh sb="196" eb="198">
      <t>チイキ</t>
    </rPh>
    <rPh sb="198" eb="200">
      <t>シエン</t>
    </rPh>
    <rPh sb="202" eb="203">
      <t>ツト</t>
    </rPh>
    <phoneticPr fontId="1"/>
  </si>
  <si>
    <t>個別支援計画をより具体的でわかりやすく、日々のケース記録も具体的な個別支援目標を意識して記述しました。レスパイト・単独通園の実施時期の前倒しにより保護者負担も軽減しました。また、きょうだい児保育の実施で園児の療育日の保障もできました。内部研修の実施で、より実践的な内容を学べるようにしました。</t>
    <rPh sb="0" eb="2">
      <t>コベツ</t>
    </rPh>
    <rPh sb="2" eb="4">
      <t>シエン</t>
    </rPh>
    <rPh sb="4" eb="6">
      <t>ケイカク</t>
    </rPh>
    <rPh sb="9" eb="12">
      <t>グタイテキ</t>
    </rPh>
    <rPh sb="20" eb="22">
      <t>ヒビ</t>
    </rPh>
    <rPh sb="26" eb="28">
      <t>キロク</t>
    </rPh>
    <rPh sb="29" eb="32">
      <t>グタイテキ</t>
    </rPh>
    <rPh sb="33" eb="35">
      <t>コベツ</t>
    </rPh>
    <rPh sb="35" eb="37">
      <t>シエン</t>
    </rPh>
    <rPh sb="37" eb="39">
      <t>モクヒョウ</t>
    </rPh>
    <rPh sb="40" eb="42">
      <t>イシキ</t>
    </rPh>
    <rPh sb="44" eb="46">
      <t>キジュツ</t>
    </rPh>
    <rPh sb="57" eb="59">
      <t>タンドク</t>
    </rPh>
    <rPh sb="59" eb="61">
      <t>ツウエン</t>
    </rPh>
    <rPh sb="62" eb="64">
      <t>ジッシ</t>
    </rPh>
    <rPh sb="64" eb="66">
      <t>ジキ</t>
    </rPh>
    <rPh sb="67" eb="69">
      <t>マエダオ</t>
    </rPh>
    <rPh sb="73" eb="76">
      <t>ホゴシャ</t>
    </rPh>
    <rPh sb="76" eb="78">
      <t>フタン</t>
    </rPh>
    <rPh sb="79" eb="81">
      <t>ケイゲン</t>
    </rPh>
    <rPh sb="94" eb="97">
      <t>ジホイク</t>
    </rPh>
    <rPh sb="98" eb="100">
      <t>ジッシ</t>
    </rPh>
    <rPh sb="101" eb="103">
      <t>エンジ</t>
    </rPh>
    <rPh sb="104" eb="106">
      <t>リョウイク</t>
    </rPh>
    <rPh sb="106" eb="107">
      <t>ビ</t>
    </rPh>
    <rPh sb="108" eb="110">
      <t>ホショウ</t>
    </rPh>
    <rPh sb="117" eb="119">
      <t>ナイブ</t>
    </rPh>
    <rPh sb="119" eb="121">
      <t>ケンシュウ</t>
    </rPh>
    <rPh sb="122" eb="124">
      <t>ジッシ</t>
    </rPh>
    <rPh sb="128" eb="131">
      <t>ジッセンテキ</t>
    </rPh>
    <rPh sb="132" eb="134">
      <t>ナイヨウ</t>
    </rPh>
    <rPh sb="135" eb="136">
      <t>マナ</t>
    </rPh>
    <phoneticPr fontId="1"/>
  </si>
  <si>
    <t>非該当</t>
    <rPh sb="0" eb="3">
      <t>ヒガイトウ</t>
    </rPh>
    <phoneticPr fontId="1"/>
  </si>
  <si>
    <t>児童発達支援においては職員の確保につとめ、園児・保護者への支援を充実させるよう努めます。相談支援については、川西市とも調整を行い、適正な相談件数を維持できるよう改善します。また、内部監査を継続し、法令遵守に努めます。</t>
    <rPh sb="0" eb="2">
      <t>ジドウ</t>
    </rPh>
    <rPh sb="2" eb="4">
      <t>ハッタツ</t>
    </rPh>
    <rPh sb="4" eb="6">
      <t>シエン</t>
    </rPh>
    <rPh sb="11" eb="13">
      <t>ショクイン</t>
    </rPh>
    <rPh sb="14" eb="16">
      <t>カクホ</t>
    </rPh>
    <rPh sb="21" eb="23">
      <t>エンジ</t>
    </rPh>
    <rPh sb="24" eb="27">
      <t>ホゴシャ</t>
    </rPh>
    <rPh sb="29" eb="31">
      <t>シエン</t>
    </rPh>
    <rPh sb="32" eb="34">
      <t>ジュウジツ</t>
    </rPh>
    <rPh sb="39" eb="40">
      <t>ツト</t>
    </rPh>
    <rPh sb="44" eb="46">
      <t>ソウダン</t>
    </rPh>
    <rPh sb="46" eb="48">
      <t>シエン</t>
    </rPh>
    <rPh sb="54" eb="57">
      <t>カワニシシ</t>
    </rPh>
    <rPh sb="59" eb="61">
      <t>チョウセイ</t>
    </rPh>
    <rPh sb="62" eb="63">
      <t>オコナ</t>
    </rPh>
    <rPh sb="65" eb="67">
      <t>テキセイ</t>
    </rPh>
    <rPh sb="68" eb="70">
      <t>ソウダン</t>
    </rPh>
    <rPh sb="70" eb="72">
      <t>ケンスウ</t>
    </rPh>
    <rPh sb="73" eb="75">
      <t>イジ</t>
    </rPh>
    <rPh sb="80" eb="82">
      <t>カイゼン</t>
    </rPh>
    <rPh sb="89" eb="91">
      <t>ナイブ</t>
    </rPh>
    <rPh sb="91" eb="93">
      <t>カンサ</t>
    </rPh>
    <rPh sb="94" eb="96">
      <t>ケイゾク</t>
    </rPh>
    <rPh sb="98" eb="102">
      <t>ホウレイジュンシュ</t>
    </rPh>
    <rPh sb="103" eb="104">
      <t>ツト</t>
    </rPh>
    <phoneticPr fontId="1"/>
  </si>
  <si>
    <t>　相談支援計画数の減少や作業療法士不在による保育所等訪問支援数の減で収益が低下したものの、児童発達支援では、出席率が見込みの６８％を超え７４．２％となり増収となったため収支のバランスが取れました。</t>
    <rPh sb="5" eb="7">
      <t>ケイカク</t>
    </rPh>
    <rPh sb="7" eb="8">
      <t>スウ</t>
    </rPh>
    <rPh sb="9" eb="11">
      <t>ゲンショウ</t>
    </rPh>
    <rPh sb="12" eb="14">
      <t>サギョウ</t>
    </rPh>
    <rPh sb="14" eb="17">
      <t>リョウホウシ</t>
    </rPh>
    <rPh sb="17" eb="19">
      <t>フザイ</t>
    </rPh>
    <rPh sb="30" eb="31">
      <t>スウ</t>
    </rPh>
    <rPh sb="32" eb="33">
      <t>ゲン</t>
    </rPh>
    <rPh sb="37" eb="39">
      <t>テイカ</t>
    </rPh>
    <rPh sb="45" eb="47">
      <t>ジドウ</t>
    </rPh>
    <rPh sb="47" eb="49">
      <t>ハッタツ</t>
    </rPh>
    <rPh sb="49" eb="51">
      <t>シエン</t>
    </rPh>
    <rPh sb="54" eb="56">
      <t>シュッセキ</t>
    </rPh>
    <rPh sb="56" eb="57">
      <t>リツ</t>
    </rPh>
    <rPh sb="58" eb="60">
      <t>ミコ</t>
    </rPh>
    <rPh sb="66" eb="67">
      <t>コ</t>
    </rPh>
    <rPh sb="76" eb="78">
      <t>ゾウシュウ</t>
    </rPh>
    <rPh sb="84" eb="86">
      <t>シュウシ</t>
    </rPh>
    <rPh sb="92" eb="93">
      <t>ト</t>
    </rPh>
    <phoneticPr fontId="1"/>
  </si>
  <si>
    <t>　地域の中核的な療育支援機関として、多様なサービスを適切に実施している。困難事案については、関係機関と連携を図りながらしっかり取り組んでいる。計画相談が増えているが、国の基準に沿って合理的に事業運営を図られたい。</t>
    <rPh sb="26" eb="28">
      <t>テキセツ</t>
    </rPh>
    <rPh sb="29" eb="31">
      <t>ジッシ</t>
    </rPh>
    <rPh sb="36" eb="38">
      <t>コンナン</t>
    </rPh>
    <rPh sb="38" eb="40">
      <t>ジアン</t>
    </rPh>
    <rPh sb="46" eb="48">
      <t>カンケイ</t>
    </rPh>
    <rPh sb="48" eb="50">
      <t>キカン</t>
    </rPh>
    <rPh sb="51" eb="53">
      <t>レンケイ</t>
    </rPh>
    <rPh sb="54" eb="55">
      <t>ハカ</t>
    </rPh>
    <rPh sb="63" eb="64">
      <t>ト</t>
    </rPh>
    <rPh sb="65" eb="66">
      <t>ク</t>
    </rPh>
    <rPh sb="71" eb="73">
      <t>ケイカク</t>
    </rPh>
    <rPh sb="73" eb="75">
      <t>ソウダン</t>
    </rPh>
    <rPh sb="76" eb="77">
      <t>フ</t>
    </rPh>
    <rPh sb="83" eb="84">
      <t>クニ</t>
    </rPh>
    <rPh sb="85" eb="87">
      <t>キジュン</t>
    </rPh>
    <rPh sb="88" eb="89">
      <t>ソ</t>
    </rPh>
    <rPh sb="91" eb="94">
      <t>ゴウリテキ</t>
    </rPh>
    <rPh sb="95" eb="97">
      <t>ジギョウ</t>
    </rPh>
    <rPh sb="97" eb="99">
      <t>ウンエイ</t>
    </rPh>
    <rPh sb="100" eb="101">
      <t>ハカ</t>
    </rPh>
    <phoneticPr fontId="1"/>
  </si>
  <si>
    <t>　広報誌やホームページ、医療機関との連携など様々な手段を用いて、施設や障がい者への理解が深まるような取り組みをしている。</t>
    <rPh sb="1" eb="4">
      <t>コウホウシ</t>
    </rPh>
    <rPh sb="12" eb="14">
      <t>イリョウ</t>
    </rPh>
    <rPh sb="14" eb="16">
      <t>キカン</t>
    </rPh>
    <rPh sb="18" eb="20">
      <t>レンケイ</t>
    </rPh>
    <rPh sb="22" eb="24">
      <t>サマザマ</t>
    </rPh>
    <rPh sb="25" eb="27">
      <t>シュダン</t>
    </rPh>
    <rPh sb="28" eb="29">
      <t>モチ</t>
    </rPh>
    <phoneticPr fontId="1"/>
  </si>
  <si>
    <t>　児童発達支援センターとして、児童発達支援事業、保育所等訪問支援事業、相談支援事業などを実施し、地域の中核的な療育支援機関としての役割を果たしている。</t>
    <rPh sb="1" eb="7">
      <t>ジドウハッタツシエン</t>
    </rPh>
    <rPh sb="15" eb="23">
      <t>ジドウハッタツシエンジギョウ</t>
    </rPh>
    <rPh sb="24" eb="28">
      <t>ホイクショトウ</t>
    </rPh>
    <rPh sb="28" eb="34">
      <t>ホウモンシエンジギョウ</t>
    </rPh>
    <rPh sb="35" eb="41">
      <t>ソウダンシエンジギョウ</t>
    </rPh>
    <rPh sb="44" eb="46">
      <t>ジッシ</t>
    </rPh>
    <rPh sb="48" eb="50">
      <t>チイキ</t>
    </rPh>
    <rPh sb="51" eb="54">
      <t>チュウカクテキ</t>
    </rPh>
    <rPh sb="55" eb="61">
      <t>リョウイクシエンキカン</t>
    </rPh>
    <rPh sb="65" eb="67">
      <t>ヤクワリ</t>
    </rPh>
    <rPh sb="68" eb="69">
      <t>ハ</t>
    </rPh>
    <phoneticPr fontId="1"/>
  </si>
  <si>
    <t>　児童発達支援センターとしての役割を踏まえ、居宅訪問型児童発達支援の実施や重症心身障がい児に対する支援体制の整備など、新たなニーズへの対応について検討していく必要がある。</t>
    <rPh sb="1" eb="3">
      <t>ジドウ</t>
    </rPh>
    <rPh sb="3" eb="5">
      <t>ハッタツ</t>
    </rPh>
    <rPh sb="5" eb="7">
      <t>シエン</t>
    </rPh>
    <rPh sb="15" eb="17">
      <t>ヤクワリ</t>
    </rPh>
    <rPh sb="18" eb="19">
      <t>フ</t>
    </rPh>
    <phoneticPr fontId="1"/>
  </si>
  <si>
    <t>　調査項目の見直しなど、具体的な改善が行われている。</t>
    <rPh sb="1" eb="3">
      <t>チョウサ</t>
    </rPh>
    <rPh sb="3" eb="5">
      <t>コウモク</t>
    </rPh>
    <rPh sb="6" eb="8">
      <t>ミナオ</t>
    </rPh>
    <rPh sb="12" eb="15">
      <t>グタイテキ</t>
    </rPh>
    <rPh sb="16" eb="18">
      <t>カイゼン</t>
    </rPh>
    <rPh sb="19" eb="20">
      <t>オコナ</t>
    </rPh>
    <phoneticPr fontId="1"/>
  </si>
  <si>
    <t>　利用者のニーズを把握し、具体的に改善が行われている。</t>
    <rPh sb="1" eb="4">
      <t>リヨウシャ</t>
    </rPh>
    <rPh sb="9" eb="11">
      <t>ハアク</t>
    </rPh>
    <rPh sb="13" eb="16">
      <t>グタイテキ</t>
    </rPh>
    <rPh sb="17" eb="19">
      <t>カイゼン</t>
    </rPh>
    <rPh sb="20" eb="21">
      <t>オコナ</t>
    </rPh>
    <phoneticPr fontId="1"/>
  </si>
  <si>
    <t>　利用者家族からの意見を把握するための取り組みが行われている。</t>
    <rPh sb="1" eb="4">
      <t>リヨウシャ</t>
    </rPh>
    <rPh sb="4" eb="6">
      <t>カゾク</t>
    </rPh>
    <rPh sb="9" eb="11">
      <t>イケン</t>
    </rPh>
    <rPh sb="12" eb="14">
      <t>ハアク</t>
    </rPh>
    <rPh sb="19" eb="20">
      <t>ト</t>
    </rPh>
    <rPh sb="21" eb="22">
      <t>ク</t>
    </rPh>
    <rPh sb="24" eb="25">
      <t>オコナ</t>
    </rPh>
    <phoneticPr fontId="1"/>
  </si>
  <si>
    <t>欠員について、法人全体で取り組まれたい。</t>
    <rPh sb="0" eb="2">
      <t>ケツイン</t>
    </rPh>
    <rPh sb="7" eb="9">
      <t>ホウジン</t>
    </rPh>
    <rPh sb="9" eb="11">
      <t>ゼンタイ</t>
    </rPh>
    <rPh sb="12" eb="13">
      <t>ト</t>
    </rPh>
    <rPh sb="14" eb="15">
      <t>ク</t>
    </rPh>
    <phoneticPr fontId="1"/>
  </si>
  <si>
    <t>　延長保育、長期休み時のきょうだい児保育など、具体的な取り組みを行っている。</t>
    <rPh sb="1" eb="3">
      <t>エンチョウ</t>
    </rPh>
    <rPh sb="3" eb="5">
      <t>ホイク</t>
    </rPh>
    <rPh sb="6" eb="8">
      <t>チョウキ</t>
    </rPh>
    <rPh sb="8" eb="9">
      <t>ヤス</t>
    </rPh>
    <rPh sb="10" eb="11">
      <t>ジ</t>
    </rPh>
    <rPh sb="17" eb="18">
      <t>ジ</t>
    </rPh>
    <rPh sb="18" eb="20">
      <t>ホイク</t>
    </rPh>
    <rPh sb="23" eb="26">
      <t>グタイテキ</t>
    </rPh>
    <rPh sb="27" eb="28">
      <t>ト</t>
    </rPh>
    <rPh sb="29" eb="30">
      <t>ク</t>
    </rPh>
    <rPh sb="32" eb="33">
      <t>オコナ</t>
    </rPh>
    <phoneticPr fontId="1"/>
  </si>
  <si>
    <t>積極的な取り組みが期待される。欠員により、他の職員への業務上の負荷増大が懸念されることから、管理者による適切なマネジメントが求められる。</t>
    <rPh sb="0" eb="3">
      <t>セッキョクテキ</t>
    </rPh>
    <rPh sb="4" eb="5">
      <t>ト</t>
    </rPh>
    <rPh sb="6" eb="7">
      <t>ク</t>
    </rPh>
    <rPh sb="9" eb="11">
      <t>キタイ</t>
    </rPh>
    <phoneticPr fontId="1"/>
  </si>
  <si>
    <t>　適切に行われている。</t>
    <rPh sb="1" eb="3">
      <t>テキセツ</t>
    </rPh>
    <rPh sb="4" eb="5">
      <t>オコナ</t>
    </rPh>
    <phoneticPr fontId="1"/>
  </si>
  <si>
    <t>　職員による経費の節減に努めている。台風による修繕については、複数業者から見積もりを取り、安価な業者を選定し、経費節減に努めている。</t>
    <rPh sb="1" eb="3">
      <t>ショクイン</t>
    </rPh>
    <rPh sb="6" eb="8">
      <t>ケイヒ</t>
    </rPh>
    <rPh sb="9" eb="11">
      <t>セツゲン</t>
    </rPh>
    <rPh sb="12" eb="13">
      <t>ツト</t>
    </rPh>
    <rPh sb="18" eb="20">
      <t>タイフウ</t>
    </rPh>
    <rPh sb="23" eb="25">
      <t>シュウゼン</t>
    </rPh>
    <rPh sb="31" eb="33">
      <t>フクスウ</t>
    </rPh>
    <rPh sb="33" eb="35">
      <t>ギョウシャ</t>
    </rPh>
    <rPh sb="37" eb="39">
      <t>ミツ</t>
    </rPh>
    <rPh sb="42" eb="43">
      <t>ト</t>
    </rPh>
    <rPh sb="45" eb="47">
      <t>アンカ</t>
    </rPh>
    <rPh sb="48" eb="50">
      <t>ギョウシャ</t>
    </rPh>
    <rPh sb="51" eb="53">
      <t>センテイ</t>
    </rPh>
    <rPh sb="55" eb="57">
      <t>ケイヒ</t>
    </rPh>
    <rPh sb="57" eb="59">
      <t>セツゲン</t>
    </rPh>
    <rPh sb="60" eb="61">
      <t>ツト</t>
    </rPh>
    <phoneticPr fontId="1"/>
  </si>
  <si>
    <t>　施設の経年化に伴い、今後も修繕箇所の増加が見込まれることから、日常の管理運営の中で建物や設備の状況を的確に把握し、計画的な修繕を行う必要がある。</t>
    <rPh sb="1" eb="3">
      <t>シセツ</t>
    </rPh>
    <rPh sb="4" eb="7">
      <t>ケイネンカ</t>
    </rPh>
    <rPh sb="8" eb="9">
      <t>トモナ</t>
    </rPh>
    <rPh sb="11" eb="13">
      <t>コンゴ</t>
    </rPh>
    <rPh sb="14" eb="16">
      <t>シュウゼン</t>
    </rPh>
    <rPh sb="16" eb="18">
      <t>カショ</t>
    </rPh>
    <rPh sb="19" eb="21">
      <t>ゾウカ</t>
    </rPh>
    <rPh sb="22" eb="24">
      <t>ミコ</t>
    </rPh>
    <rPh sb="32" eb="34">
      <t>ニチジョウ</t>
    </rPh>
    <rPh sb="35" eb="37">
      <t>カンリ</t>
    </rPh>
    <rPh sb="37" eb="39">
      <t>ウンエイ</t>
    </rPh>
    <rPh sb="40" eb="41">
      <t>ナカ</t>
    </rPh>
    <rPh sb="42" eb="44">
      <t>タテモノ</t>
    </rPh>
    <rPh sb="45" eb="47">
      <t>セツビ</t>
    </rPh>
    <rPh sb="48" eb="50">
      <t>ジョウキョウ</t>
    </rPh>
    <rPh sb="51" eb="53">
      <t>テキカク</t>
    </rPh>
    <rPh sb="54" eb="56">
      <t>ハアク</t>
    </rPh>
    <rPh sb="58" eb="61">
      <t>ケイカクテキ</t>
    </rPh>
    <rPh sb="62" eb="64">
      <t>シュウゼン</t>
    </rPh>
    <rPh sb="65" eb="66">
      <t>オコナ</t>
    </rPh>
    <rPh sb="67" eb="69">
      <t>ヒツヨウ</t>
    </rPh>
    <phoneticPr fontId="1"/>
  </si>
  <si>
    <t>適正な療育を実施されている。</t>
    <rPh sb="0" eb="2">
      <t>テキセイ</t>
    </rPh>
    <rPh sb="3" eb="5">
      <t>リョウイク</t>
    </rPh>
    <rPh sb="6" eb="8">
      <t>ジッシ</t>
    </rPh>
    <phoneticPr fontId="1"/>
  </si>
  <si>
    <t>積極的な事業運営が期待される。</t>
    <rPh sb="0" eb="3">
      <t>セッキョクテキ</t>
    </rPh>
    <rPh sb="4" eb="6">
      <t>ジギョウ</t>
    </rPh>
    <rPh sb="6" eb="8">
      <t>ウンエイ</t>
    </rPh>
    <rPh sb="9" eb="11">
      <t>キタイ</t>
    </rPh>
    <phoneticPr fontId="1"/>
  </si>
  <si>
    <t>　積極的な事業運営が期待される。</t>
    <rPh sb="1" eb="4">
      <t>セッキョクテキ</t>
    </rPh>
    <rPh sb="5" eb="7">
      <t>ジギョウ</t>
    </rPh>
    <rPh sb="7" eb="9">
      <t>ウンエイ</t>
    </rPh>
    <phoneticPr fontId="1"/>
  </si>
  <si>
    <t>相談支援事業等が減収となったものの、障害福祉サービス等事業収入全体では、前年度より増収となっている。</t>
    <rPh sb="8" eb="10">
      <t>ゲンシュウ</t>
    </rPh>
    <rPh sb="41" eb="43">
      <t>ゾウシュウ</t>
    </rPh>
    <phoneticPr fontId="1"/>
  </si>
  <si>
    <t>適切に行われている。</t>
    <rPh sb="0" eb="2">
      <t>テキセツ</t>
    </rPh>
    <rPh sb="3" eb="4">
      <t>オコナ</t>
    </rPh>
    <phoneticPr fontId="1"/>
  </si>
  <si>
    <t>　基準を充足する人員は確保されているが、専門職の欠員が生じている。</t>
    <rPh sb="1" eb="3">
      <t>キジュン</t>
    </rPh>
    <rPh sb="4" eb="6">
      <t>ジュウソク</t>
    </rPh>
    <rPh sb="8" eb="10">
      <t>ジンイン</t>
    </rPh>
    <rPh sb="11" eb="13">
      <t>カクホ</t>
    </rPh>
    <rPh sb="20" eb="22">
      <t>センモン</t>
    </rPh>
    <rPh sb="22" eb="23">
      <t>ショク</t>
    </rPh>
    <rPh sb="24" eb="26">
      <t>ケツイン</t>
    </rPh>
    <rPh sb="27" eb="28">
      <t>ショウ</t>
    </rPh>
    <phoneticPr fontId="1"/>
  </si>
  <si>
    <t>　相談支援事業の円滑な実施に向け、他の相談支援事業所と連携を図りながら、対応をされている。</t>
    <rPh sb="17" eb="18">
      <t>タ</t>
    </rPh>
    <rPh sb="19" eb="21">
      <t>ソウダン</t>
    </rPh>
    <rPh sb="21" eb="23">
      <t>シエン</t>
    </rPh>
    <rPh sb="23" eb="26">
      <t>ジギョウショ</t>
    </rPh>
    <rPh sb="27" eb="29">
      <t>レンケイ</t>
    </rPh>
    <rPh sb="30" eb="31">
      <t>ハカ</t>
    </rPh>
    <rPh sb="36" eb="38">
      <t>タイオウ</t>
    </rPh>
    <phoneticPr fontId="1"/>
  </si>
  <si>
    <t>　研修機会を増やし、職員のスキルアップを図られている。また、研修内容の共有などにも努めている。</t>
    <rPh sb="1" eb="3">
      <t>ケンシュウ</t>
    </rPh>
    <rPh sb="3" eb="5">
      <t>キカイ</t>
    </rPh>
    <rPh sb="6" eb="7">
      <t>フ</t>
    </rPh>
    <rPh sb="10" eb="12">
      <t>ショクイン</t>
    </rPh>
    <rPh sb="20" eb="21">
      <t>ハカ</t>
    </rPh>
    <rPh sb="30" eb="32">
      <t>ケンシュウ</t>
    </rPh>
    <rPh sb="32" eb="34">
      <t>ナイヨウ</t>
    </rPh>
    <rPh sb="35" eb="37">
      <t>キョウユウ</t>
    </rPh>
    <rPh sb="41" eb="42">
      <t>ツト</t>
    </rPh>
    <phoneticPr fontId="1"/>
  </si>
  <si>
    <t>地域支援の一環として、他の関係機関と連携し、研修会を実施するなど、具体的な取り組みが行われている。</t>
    <rPh sb="0" eb="2">
      <t>チイキ</t>
    </rPh>
    <rPh sb="2" eb="4">
      <t>シエン</t>
    </rPh>
    <rPh sb="5" eb="7">
      <t>イッカン</t>
    </rPh>
    <rPh sb="11" eb="12">
      <t>タ</t>
    </rPh>
    <rPh sb="13" eb="15">
      <t>カンケイ</t>
    </rPh>
    <rPh sb="15" eb="17">
      <t>キカン</t>
    </rPh>
    <rPh sb="18" eb="20">
      <t>レンケイ</t>
    </rPh>
    <rPh sb="22" eb="24">
      <t>ケンシュウ</t>
    </rPh>
    <rPh sb="24" eb="25">
      <t>カイ</t>
    </rPh>
    <rPh sb="26" eb="28">
      <t>ジッシ</t>
    </rPh>
    <rPh sb="33" eb="36">
      <t>グタイテキ</t>
    </rPh>
    <rPh sb="37" eb="38">
      <t>ト</t>
    </rPh>
    <rPh sb="39" eb="40">
      <t>ク</t>
    </rPh>
    <rPh sb="42" eb="43">
      <t>オコナ</t>
    </rPh>
    <phoneticPr fontId="1"/>
  </si>
  <si>
    <t>欠員について、法人全体で取り組んでいく必要がある。</t>
    <rPh sb="0" eb="2">
      <t>ケツイン</t>
    </rPh>
    <rPh sb="7" eb="9">
      <t>ホウジン</t>
    </rPh>
    <rPh sb="9" eb="11">
      <t>ゼンタイ</t>
    </rPh>
    <rPh sb="12" eb="13">
      <t>ト</t>
    </rPh>
    <rPh sb="14" eb="15">
      <t>ク</t>
    </rPh>
    <rPh sb="19" eb="21">
      <t>ヒツヨウ</t>
    </rPh>
    <phoneticPr fontId="1"/>
  </si>
  <si>
    <t>　防犯カメラの設置など、危機管理体制を強化する取り組みが行われている。
　また、避難訓練も定期的に実施されている。</t>
    <rPh sb="1" eb="3">
      <t>ボウハン</t>
    </rPh>
    <rPh sb="7" eb="9">
      <t>セッチ</t>
    </rPh>
    <rPh sb="12" eb="14">
      <t>キキ</t>
    </rPh>
    <rPh sb="14" eb="16">
      <t>カンリ</t>
    </rPh>
    <rPh sb="16" eb="18">
      <t>タイセイ</t>
    </rPh>
    <rPh sb="19" eb="21">
      <t>キョウカ</t>
    </rPh>
    <rPh sb="23" eb="24">
      <t>ト</t>
    </rPh>
    <rPh sb="25" eb="26">
      <t>ク</t>
    </rPh>
    <rPh sb="28" eb="29">
      <t>オコナ</t>
    </rPh>
    <rPh sb="40" eb="42">
      <t>ヒナン</t>
    </rPh>
    <rPh sb="42" eb="44">
      <t>クンレン</t>
    </rPh>
    <rPh sb="45" eb="48">
      <t>テイキテキ</t>
    </rPh>
    <rPh sb="49" eb="51">
      <t>ジッシ</t>
    </rPh>
    <phoneticPr fontId="1"/>
  </si>
  <si>
    <t>　各マニュアルを作成するなど、適切な対応が行えるよう取り組んでいる。</t>
    <rPh sb="1" eb="2">
      <t>カク</t>
    </rPh>
    <rPh sb="8" eb="10">
      <t>サクセイ</t>
    </rPh>
    <rPh sb="15" eb="17">
      <t>テキセツ</t>
    </rPh>
    <rPh sb="18" eb="20">
      <t>タイオウ</t>
    </rPh>
    <rPh sb="21" eb="22">
      <t>オコナ</t>
    </rPh>
    <rPh sb="26" eb="27">
      <t>ト</t>
    </rPh>
    <rPh sb="28" eb="29">
      <t>ク</t>
    </rPh>
    <phoneticPr fontId="1"/>
  </si>
  <si>
    <t>利用者や職員の安全確保を第一に、必要な対策を計画的に講じる必要がある。</t>
    <phoneticPr fontId="1"/>
  </si>
  <si>
    <t>防犯、防災対策について、必要な対策を計画的に整備に取り組んでいる。</t>
    <rPh sb="12" eb="14">
      <t>ヒツヨウ</t>
    </rPh>
    <rPh sb="15" eb="17">
      <t>タイサク</t>
    </rPh>
    <rPh sb="18" eb="21">
      <t>ケイカクテキ</t>
    </rPh>
    <phoneticPr fontId="1"/>
  </si>
  <si>
    <t>　児童発達支援センターとして、児童発達支援事業、保育所等訪問支援事業、相談支援事業などを実施し、地域の中核的な療育支援機関としての役割を果たしている。</t>
    <rPh sb="1" eb="3">
      <t>ジドウ</t>
    </rPh>
    <rPh sb="3" eb="5">
      <t>ハッタツ</t>
    </rPh>
    <rPh sb="5" eb="7">
      <t>シエン</t>
    </rPh>
    <rPh sb="15" eb="17">
      <t>ジドウ</t>
    </rPh>
    <rPh sb="17" eb="19">
      <t>ハッタツ</t>
    </rPh>
    <rPh sb="19" eb="21">
      <t>シエン</t>
    </rPh>
    <rPh sb="21" eb="23">
      <t>ジギョウ</t>
    </rPh>
    <rPh sb="24" eb="26">
      <t>ホイク</t>
    </rPh>
    <rPh sb="26" eb="27">
      <t>ショ</t>
    </rPh>
    <rPh sb="27" eb="28">
      <t>トウ</t>
    </rPh>
    <rPh sb="28" eb="30">
      <t>ホウモン</t>
    </rPh>
    <rPh sb="30" eb="32">
      <t>シエン</t>
    </rPh>
    <rPh sb="32" eb="34">
      <t>ジギョウ</t>
    </rPh>
    <rPh sb="35" eb="37">
      <t>ソウダン</t>
    </rPh>
    <rPh sb="37" eb="39">
      <t>シエン</t>
    </rPh>
    <rPh sb="39" eb="41">
      <t>ジギョウ</t>
    </rPh>
    <rPh sb="44" eb="46">
      <t>ジッシ</t>
    </rPh>
    <rPh sb="48" eb="50">
      <t>チイキ</t>
    </rPh>
    <rPh sb="51" eb="54">
      <t>チュウカクテキ</t>
    </rPh>
    <rPh sb="55" eb="57">
      <t>リョウイク</t>
    </rPh>
    <rPh sb="57" eb="59">
      <t>シエン</t>
    </rPh>
    <rPh sb="59" eb="61">
      <t>キカン</t>
    </rPh>
    <rPh sb="65" eb="67">
      <t>ヤクワリ</t>
    </rPh>
    <rPh sb="68" eb="69">
      <t>ハ</t>
    </rPh>
    <phoneticPr fontId="1"/>
  </si>
  <si>
    <t>　利用者の要望に応じ、適切に事業を実施している。職員の育成では、内部研修を実施するなど個々のスキルアップを取り組んでいる。</t>
    <rPh sb="1" eb="4">
      <t>リヨウシャ</t>
    </rPh>
    <rPh sb="5" eb="7">
      <t>ヨウボウ</t>
    </rPh>
    <rPh sb="8" eb="9">
      <t>オウ</t>
    </rPh>
    <rPh sb="11" eb="13">
      <t>テキセツ</t>
    </rPh>
    <rPh sb="14" eb="16">
      <t>ジギョウ</t>
    </rPh>
    <rPh sb="17" eb="19">
      <t>ジッシ</t>
    </rPh>
    <rPh sb="24" eb="26">
      <t>ショクイン</t>
    </rPh>
    <rPh sb="27" eb="29">
      <t>イクセイ</t>
    </rPh>
    <rPh sb="32" eb="34">
      <t>ナイブ</t>
    </rPh>
    <rPh sb="34" eb="36">
      <t>ケンシュウ</t>
    </rPh>
    <rPh sb="37" eb="39">
      <t>ジッシ</t>
    </rPh>
    <rPh sb="43" eb="45">
      <t>ココ</t>
    </rPh>
    <rPh sb="53" eb="54">
      <t>ト</t>
    </rPh>
    <rPh sb="55" eb="56">
      <t>ク</t>
    </rPh>
    <phoneticPr fontId="1"/>
  </si>
  <si>
    <t>　レスパイト・単独通園の実施時期を早めるなど、保護者の負担軽減が図られている。</t>
    <rPh sb="7" eb="9">
      <t>タンドク</t>
    </rPh>
    <rPh sb="9" eb="11">
      <t>ツウエン</t>
    </rPh>
    <rPh sb="12" eb="14">
      <t>ジッシ</t>
    </rPh>
    <rPh sb="14" eb="16">
      <t>ジキ</t>
    </rPh>
    <rPh sb="17" eb="18">
      <t>ハヤ</t>
    </rPh>
    <rPh sb="23" eb="26">
      <t>ホゴシャ</t>
    </rPh>
    <rPh sb="27" eb="29">
      <t>フタン</t>
    </rPh>
    <rPh sb="29" eb="31">
      <t>ケイゲン</t>
    </rPh>
    <rPh sb="32" eb="33">
      <t>ハカ</t>
    </rPh>
    <phoneticPr fontId="1"/>
  </si>
  <si>
    <t>　手続きや説明について、利用者に寄り添って丁寧に行われている。３１年度で実施した実地指導では、個別支援計画の作成における保護者の同意が漏れているなど一部不備な点が確認されたいる。</t>
    <rPh sb="12" eb="15">
      <t>リヨウシャ</t>
    </rPh>
    <rPh sb="16" eb="17">
      <t>ヨ</t>
    </rPh>
    <rPh sb="18" eb="19">
      <t>ソ</t>
    </rPh>
    <rPh sb="21" eb="23">
      <t>テイネイ</t>
    </rPh>
    <rPh sb="24" eb="25">
      <t>オコナ</t>
    </rPh>
    <rPh sb="33" eb="35">
      <t>ネンド</t>
    </rPh>
    <rPh sb="36" eb="38">
      <t>ジッシ</t>
    </rPh>
    <rPh sb="40" eb="42">
      <t>ジッチ</t>
    </rPh>
    <rPh sb="42" eb="44">
      <t>シドウ</t>
    </rPh>
    <rPh sb="54" eb="56">
      <t>サクセイ</t>
    </rPh>
    <rPh sb="60" eb="63">
      <t>ホゴシャ</t>
    </rPh>
    <rPh sb="64" eb="66">
      <t>ドウイ</t>
    </rPh>
    <rPh sb="67" eb="68">
      <t>モ</t>
    </rPh>
    <rPh sb="74" eb="76">
      <t>イチブ</t>
    </rPh>
    <rPh sb="76" eb="78">
      <t>フビ</t>
    </rPh>
    <rPh sb="79" eb="80">
      <t>テン</t>
    </rPh>
    <rPh sb="81" eb="83">
      <t>カクニン</t>
    </rPh>
    <phoneticPr fontId="1"/>
  </si>
  <si>
    <t>　欠員となっている職員の確保に全力で取り組まれたい。相談支援の利用者の増加への対応では、障がい者自立支援協議会の「相談支援部会」において、市内他の相談支援事業所への振り分けなど改善を図っている。相談支援専門員個々の能力、専門性を生かした業務の平準化や効率化に取り組むが必要である。</t>
    <rPh sb="39" eb="41">
      <t>タイオウ</t>
    </rPh>
    <rPh sb="44" eb="45">
      <t>ショウ</t>
    </rPh>
    <rPh sb="47" eb="48">
      <t>シャ</t>
    </rPh>
    <rPh sb="48" eb="50">
      <t>ジリツ</t>
    </rPh>
    <rPh sb="50" eb="52">
      <t>シエン</t>
    </rPh>
    <rPh sb="52" eb="55">
      <t>キョウギカイ</t>
    </rPh>
    <rPh sb="57" eb="59">
      <t>ソウダン</t>
    </rPh>
    <rPh sb="59" eb="61">
      <t>シエン</t>
    </rPh>
    <rPh sb="61" eb="63">
      <t>ブカイ</t>
    </rPh>
    <rPh sb="69" eb="71">
      <t>シナイ</t>
    </rPh>
    <rPh sb="71" eb="72">
      <t>タ</t>
    </rPh>
    <rPh sb="73" eb="75">
      <t>ソウダン</t>
    </rPh>
    <rPh sb="75" eb="77">
      <t>シエン</t>
    </rPh>
    <rPh sb="97" eb="99">
      <t>ソウダン</t>
    </rPh>
    <rPh sb="99" eb="101">
      <t>シエン</t>
    </rPh>
    <rPh sb="101" eb="104">
      <t>センモンイン</t>
    </rPh>
    <rPh sb="104" eb="106">
      <t>ココ</t>
    </rPh>
    <rPh sb="107" eb="109">
      <t>ノウリョク</t>
    </rPh>
    <rPh sb="110" eb="113">
      <t>センモンセイ</t>
    </rPh>
    <rPh sb="114" eb="115">
      <t>イ</t>
    </rPh>
    <rPh sb="134" eb="136">
      <t>ヒツヨウ</t>
    </rPh>
    <phoneticPr fontId="1"/>
  </si>
  <si>
    <t>児童発達支援事業について、　さまざまな事業の実施により園児の療育日数の増加が図られている。また、一般相談や困難事案への対応についても充実を図られている。</t>
    <rPh sb="0" eb="2">
      <t>ジドウ</t>
    </rPh>
    <rPh sb="2" eb="4">
      <t>ハッタツ</t>
    </rPh>
    <rPh sb="4" eb="6">
      <t>シエン</t>
    </rPh>
    <rPh sb="6" eb="8">
      <t>ジギョウ</t>
    </rPh>
    <rPh sb="19" eb="21">
      <t>ジギョウ</t>
    </rPh>
    <rPh sb="22" eb="24">
      <t>ジッシ</t>
    </rPh>
    <rPh sb="27" eb="29">
      <t>エンジ</t>
    </rPh>
    <rPh sb="28" eb="29">
      <t>ツウエン</t>
    </rPh>
    <rPh sb="30" eb="32">
      <t>リョウイク</t>
    </rPh>
    <rPh sb="32" eb="34">
      <t>ニッスウ</t>
    </rPh>
    <rPh sb="35" eb="37">
      <t>ゾウカ</t>
    </rPh>
    <rPh sb="38" eb="39">
      <t>ハカ</t>
    </rPh>
    <rPh sb="48" eb="50">
      <t>イッパン</t>
    </rPh>
    <rPh sb="50" eb="52">
      <t>ソウダン</t>
    </rPh>
    <rPh sb="53" eb="55">
      <t>コンナン</t>
    </rPh>
    <rPh sb="55" eb="57">
      <t>ジアン</t>
    </rPh>
    <rPh sb="59" eb="61">
      <t>タイオウ</t>
    </rPh>
    <rPh sb="66" eb="68">
      <t>ジュウジツ</t>
    </rPh>
    <rPh sb="69" eb="70">
      <t>ハカ</t>
    </rPh>
    <phoneticPr fontId="1"/>
  </si>
  <si>
    <t>職員の欠員については、法人全体で取り組まれたい。派遣職員への不満について、丁寧に対応されていることを評価する。保護者同伴通園については、川西さくら園の大きな特徴の一つであり、保護者の意見を聞きながら、その取り組み方を検討する必要がある。</t>
    <rPh sb="0" eb="2">
      <t>ショクイン</t>
    </rPh>
    <rPh sb="3" eb="5">
      <t>ケツイン</t>
    </rPh>
    <rPh sb="11" eb="13">
      <t>ホウジン</t>
    </rPh>
    <rPh sb="13" eb="15">
      <t>ゼンタイ</t>
    </rPh>
    <rPh sb="16" eb="17">
      <t>ト</t>
    </rPh>
    <rPh sb="18" eb="19">
      <t>ク</t>
    </rPh>
    <rPh sb="24" eb="26">
      <t>ハケン</t>
    </rPh>
    <rPh sb="26" eb="28">
      <t>ショクイン</t>
    </rPh>
    <rPh sb="30" eb="32">
      <t>フマン</t>
    </rPh>
    <rPh sb="37" eb="39">
      <t>テイネイ</t>
    </rPh>
    <rPh sb="40" eb="42">
      <t>タイオウ</t>
    </rPh>
    <rPh sb="50" eb="52">
      <t>ヒョウカ</t>
    </rPh>
    <rPh sb="55" eb="58">
      <t>ホゴシャ</t>
    </rPh>
    <rPh sb="58" eb="60">
      <t>ドウハン</t>
    </rPh>
    <rPh sb="60" eb="62">
      <t>ツウエン</t>
    </rPh>
    <rPh sb="68" eb="70">
      <t>カワニシ</t>
    </rPh>
    <rPh sb="73" eb="74">
      <t>エン</t>
    </rPh>
    <rPh sb="75" eb="76">
      <t>オオ</t>
    </rPh>
    <rPh sb="78" eb="80">
      <t>トクチョウ</t>
    </rPh>
    <rPh sb="81" eb="82">
      <t>ヒト</t>
    </rPh>
    <rPh sb="87" eb="90">
      <t>ホゴシャ</t>
    </rPh>
    <rPh sb="91" eb="93">
      <t>イケン</t>
    </rPh>
    <rPh sb="94" eb="95">
      <t>キ</t>
    </rPh>
    <rPh sb="102" eb="103">
      <t>ト</t>
    </rPh>
    <rPh sb="104" eb="105">
      <t>ク</t>
    </rPh>
    <rPh sb="106" eb="107">
      <t>カタ</t>
    </rPh>
    <rPh sb="108" eb="110">
      <t>ケントウ</t>
    </rPh>
    <rPh sb="112" eb="114">
      <t>ヒツヨウ</t>
    </rPh>
    <phoneticPr fontId="1"/>
  </si>
  <si>
    <t>　施設の維持管理について、市と協議しながら計画的に進めている。</t>
    <rPh sb="1" eb="3">
      <t>シセツ</t>
    </rPh>
    <rPh sb="4" eb="6">
      <t>イジ</t>
    </rPh>
    <rPh sb="6" eb="8">
      <t>カンリ</t>
    </rPh>
    <rPh sb="13" eb="14">
      <t>シ</t>
    </rPh>
    <rPh sb="15" eb="17">
      <t>キョウギ</t>
    </rPh>
    <rPh sb="21" eb="24">
      <t>ケイカクテキ</t>
    </rPh>
    <rPh sb="25" eb="26">
      <t>スス</t>
    </rPh>
    <phoneticPr fontId="1"/>
  </si>
  <si>
    <t>　きょうだい児保育の実施、延長放育など園児の出席率の向上に努めていることについて評価するが、欠席時対応加算、特別支援加算など算定できる加算について報酬基準により適切な運用を図れたい。また、相談支援事業については、可能な範囲内において国の基準に基づいてモニタリングの実施など収入の確保に努めること。</t>
    <rPh sb="6" eb="7">
      <t>ジ</t>
    </rPh>
    <rPh sb="7" eb="9">
      <t>ホイク</t>
    </rPh>
    <rPh sb="10" eb="12">
      <t>ジッシ</t>
    </rPh>
    <rPh sb="13" eb="15">
      <t>エンチョウ</t>
    </rPh>
    <rPh sb="15" eb="16">
      <t>ホウ</t>
    </rPh>
    <rPh sb="16" eb="17">
      <t>イク</t>
    </rPh>
    <rPh sb="19" eb="21">
      <t>エンジ</t>
    </rPh>
    <rPh sb="22" eb="24">
      <t>シュッセキ</t>
    </rPh>
    <rPh sb="24" eb="25">
      <t>リツ</t>
    </rPh>
    <rPh sb="26" eb="28">
      <t>コウジョウ</t>
    </rPh>
    <rPh sb="29" eb="30">
      <t>ツト</t>
    </rPh>
    <rPh sb="40" eb="42">
      <t>ヒョウカ</t>
    </rPh>
    <rPh sb="46" eb="48">
      <t>ケッセキ</t>
    </rPh>
    <rPh sb="48" eb="49">
      <t>ジ</t>
    </rPh>
    <rPh sb="49" eb="51">
      <t>タイオウ</t>
    </rPh>
    <rPh sb="51" eb="53">
      <t>カサン</t>
    </rPh>
    <rPh sb="54" eb="56">
      <t>トクベツ</t>
    </rPh>
    <rPh sb="56" eb="58">
      <t>シエン</t>
    </rPh>
    <rPh sb="58" eb="60">
      <t>カサン</t>
    </rPh>
    <rPh sb="62" eb="64">
      <t>サンテイ</t>
    </rPh>
    <rPh sb="67" eb="69">
      <t>カサン</t>
    </rPh>
    <rPh sb="73" eb="75">
      <t>ホウシュウ</t>
    </rPh>
    <rPh sb="75" eb="77">
      <t>キジュン</t>
    </rPh>
    <rPh sb="80" eb="82">
      <t>テキセツ</t>
    </rPh>
    <rPh sb="83" eb="85">
      <t>ウンヨウ</t>
    </rPh>
    <rPh sb="86" eb="87">
      <t>ハカ</t>
    </rPh>
    <rPh sb="94" eb="96">
      <t>ソウダン</t>
    </rPh>
    <rPh sb="96" eb="98">
      <t>シエン</t>
    </rPh>
    <rPh sb="98" eb="100">
      <t>ジギョウ</t>
    </rPh>
    <rPh sb="106" eb="108">
      <t>カノウ</t>
    </rPh>
    <rPh sb="109" eb="112">
      <t>ハンイナイ</t>
    </rPh>
    <rPh sb="116" eb="117">
      <t>クニ</t>
    </rPh>
    <rPh sb="118" eb="120">
      <t>キジュン</t>
    </rPh>
    <rPh sb="121" eb="122">
      <t>モト</t>
    </rPh>
    <rPh sb="132" eb="134">
      <t>ジッシ</t>
    </rPh>
    <rPh sb="136" eb="138">
      <t>シュウニュウ</t>
    </rPh>
    <rPh sb="139" eb="141">
      <t>カクホ</t>
    </rPh>
    <rPh sb="142" eb="143">
      <t>ツト</t>
    </rPh>
    <phoneticPr fontId="1"/>
  </si>
  <si>
    <t>　相談支援事業の利用者の増加、継続モニタリング回数の増など職員の負担が増加していることから、計画作成、モニタリングのやり方など工夫する必要がある。定員について、一日あたりの利用定員を超えてはならないとされているが、利用者の利用日数を見据え、登録者の確保が必要である。</t>
    <rPh sb="15" eb="17">
      <t>ケイゾク</t>
    </rPh>
    <rPh sb="23" eb="25">
      <t>カイスウ</t>
    </rPh>
    <rPh sb="26" eb="27">
      <t>ゾウ</t>
    </rPh>
    <rPh sb="29" eb="31">
      <t>ショクイン</t>
    </rPh>
    <rPh sb="32" eb="34">
      <t>フタン</t>
    </rPh>
    <rPh sb="35" eb="37">
      <t>ゾウカ</t>
    </rPh>
    <rPh sb="46" eb="48">
      <t>ケイカク</t>
    </rPh>
    <rPh sb="48" eb="50">
      <t>サクセイ</t>
    </rPh>
    <rPh sb="60" eb="61">
      <t>カタ</t>
    </rPh>
    <rPh sb="63" eb="65">
      <t>クフウ</t>
    </rPh>
    <rPh sb="67" eb="69">
      <t>ヒツヨウ</t>
    </rPh>
    <rPh sb="73" eb="75">
      <t>テイイン</t>
    </rPh>
    <rPh sb="80" eb="82">
      <t>イチニチ</t>
    </rPh>
    <rPh sb="86" eb="88">
      <t>リヨウ</t>
    </rPh>
    <rPh sb="88" eb="90">
      <t>テイイン</t>
    </rPh>
    <rPh sb="91" eb="92">
      <t>コ</t>
    </rPh>
    <rPh sb="107" eb="110">
      <t>リヨウシャ</t>
    </rPh>
    <rPh sb="111" eb="113">
      <t>リヨウ</t>
    </rPh>
    <rPh sb="113" eb="115">
      <t>ニッスウ</t>
    </rPh>
    <rPh sb="116" eb="118">
      <t>ミス</t>
    </rPh>
    <rPh sb="120" eb="122">
      <t>トウロク</t>
    </rPh>
    <rPh sb="122" eb="123">
      <t>シャ</t>
    </rPh>
    <rPh sb="124" eb="126">
      <t>カクホ</t>
    </rPh>
    <rPh sb="127" eb="129">
      <t>ヒツヨウ</t>
    </rPh>
    <phoneticPr fontId="1"/>
  </si>
  <si>
    <t>　従来、さくら園の収支不足を補填していたさくらんぼ事業も、近年赤字決算が続いていることから、官民の役割分担の視点も踏まえ、そのあり方を引き続き検討する必要がある。</t>
    <rPh sb="67" eb="68">
      <t>ヒ</t>
    </rPh>
    <rPh sb="69" eb="70">
      <t>ツヅ</t>
    </rPh>
    <phoneticPr fontId="1"/>
  </si>
  <si>
    <t>派遣職員の活用など、自主的な業務改善の取り組みが行われている。</t>
    <rPh sb="0" eb="2">
      <t>ハケン</t>
    </rPh>
    <rPh sb="2" eb="4">
      <t>ショクイン</t>
    </rPh>
    <rPh sb="5" eb="7">
      <t>カツヨウ</t>
    </rPh>
    <rPh sb="10" eb="12">
      <t>ジシュ</t>
    </rPh>
    <rPh sb="12" eb="13">
      <t>テキ</t>
    </rPh>
    <rPh sb="14" eb="16">
      <t>ギョウム</t>
    </rPh>
    <rPh sb="16" eb="18">
      <t>カイゼン</t>
    </rPh>
    <rPh sb="19" eb="20">
      <t>ト</t>
    </rPh>
    <rPh sb="21" eb="22">
      <t>ク</t>
    </rPh>
    <rPh sb="24" eb="25">
      <t>オコナ</t>
    </rPh>
    <phoneticPr fontId="1"/>
  </si>
  <si>
    <t xml:space="preserve">　　個別支援計画の作成と評価など、管理者によるチェックが行われているが、個別支援計画を作成する際、基準省令に基づき適正に実施されたい。
　また、サービス自己評価や法人による内部監査、第三者評価の受審など、多角的な事業評価にも取り組んでいる。
</t>
    <rPh sb="36" eb="38">
      <t>コベツ</t>
    </rPh>
    <rPh sb="38" eb="40">
      <t>シエン</t>
    </rPh>
    <rPh sb="40" eb="42">
      <t>ケイカク</t>
    </rPh>
    <rPh sb="43" eb="45">
      <t>サクセイ</t>
    </rPh>
    <rPh sb="47" eb="48">
      <t>サイ</t>
    </rPh>
    <rPh sb="49" eb="51">
      <t>キジュン</t>
    </rPh>
    <rPh sb="51" eb="53">
      <t>ショウレイ</t>
    </rPh>
    <rPh sb="54" eb="55">
      <t>モト</t>
    </rPh>
    <rPh sb="57" eb="59">
      <t>テキセイ</t>
    </rPh>
    <rPh sb="60" eb="62">
      <t>ジッシ</t>
    </rPh>
    <rPh sb="76" eb="78">
      <t>ジコ</t>
    </rPh>
    <rPh sb="78" eb="80">
      <t>ヒョウカ</t>
    </rPh>
    <rPh sb="81" eb="83">
      <t>ホウジン</t>
    </rPh>
    <rPh sb="86" eb="88">
      <t>ナイブ</t>
    </rPh>
    <rPh sb="88" eb="90">
      <t>カンサ</t>
    </rPh>
    <rPh sb="91" eb="94">
      <t>ダイサンシャ</t>
    </rPh>
    <rPh sb="94" eb="96">
      <t>ヒョウカ</t>
    </rPh>
    <rPh sb="97" eb="99">
      <t>ジュシン</t>
    </rPh>
    <rPh sb="102" eb="105">
      <t>タカクテキ</t>
    </rPh>
    <rPh sb="106" eb="108">
      <t>ジギョウ</t>
    </rPh>
    <rPh sb="108" eb="110">
      <t>ヒョウカ</t>
    </rPh>
    <rPh sb="112" eb="113">
      <t>ト</t>
    </rPh>
    <rPh sb="114" eb="115">
      <t>ク</t>
    </rPh>
    <phoneticPr fontId="1"/>
  </si>
  <si>
    <t>　専門職員及び看護職員の欠員により事業運営の支障に来すようなことがないよう、法人全体において対策を講じる必要がある。保護者の負担軽減については、保護者の意見を聞きながら、適切な療育支援に努めること。
　また、児童発達支援センターとしての役割を踏まえ、居宅訪問型児童発達支援の実施や重症心身障がい児に対する支援体制の整備など、新たなニーズへの対応に向けて取り組んでいく必要がある。</t>
    <rPh sb="1" eb="3">
      <t>センモン</t>
    </rPh>
    <rPh sb="3" eb="5">
      <t>ショクイン</t>
    </rPh>
    <rPh sb="5" eb="6">
      <t>オヨ</t>
    </rPh>
    <rPh sb="7" eb="9">
      <t>カンゴ</t>
    </rPh>
    <rPh sb="9" eb="11">
      <t>ショクイン</t>
    </rPh>
    <rPh sb="12" eb="14">
      <t>ケツイン</t>
    </rPh>
    <rPh sb="17" eb="19">
      <t>ジギョウ</t>
    </rPh>
    <rPh sb="19" eb="21">
      <t>ウンエイ</t>
    </rPh>
    <rPh sb="22" eb="24">
      <t>シショウ</t>
    </rPh>
    <rPh sb="25" eb="26">
      <t>キタ</t>
    </rPh>
    <rPh sb="38" eb="40">
      <t>ホウジン</t>
    </rPh>
    <rPh sb="40" eb="42">
      <t>ゼンタイ</t>
    </rPh>
    <rPh sb="46" eb="48">
      <t>タイサク</t>
    </rPh>
    <rPh sb="49" eb="50">
      <t>コウ</t>
    </rPh>
    <rPh sb="52" eb="54">
      <t>ヒツヨウ</t>
    </rPh>
    <rPh sb="58" eb="61">
      <t>ホゴシャ</t>
    </rPh>
    <rPh sb="62" eb="64">
      <t>フタン</t>
    </rPh>
    <rPh sb="64" eb="66">
      <t>ケイゲン</t>
    </rPh>
    <rPh sb="72" eb="75">
      <t>ホゴシャ</t>
    </rPh>
    <rPh sb="76" eb="78">
      <t>イケン</t>
    </rPh>
    <rPh sb="79" eb="80">
      <t>キ</t>
    </rPh>
    <rPh sb="85" eb="87">
      <t>テキセツ</t>
    </rPh>
    <rPh sb="88" eb="90">
      <t>リョウイク</t>
    </rPh>
    <rPh sb="90" eb="92">
      <t>シエン</t>
    </rPh>
    <rPh sb="93" eb="94">
      <t>ツト</t>
    </rPh>
    <rPh sb="173" eb="174">
      <t>ム</t>
    </rPh>
    <rPh sb="176" eb="177">
      <t>ト</t>
    </rPh>
    <rPh sb="178" eb="179">
      <t>ク</t>
    </rPh>
    <rPh sb="183" eb="185">
      <t>ヒツヨウ</t>
    </rPh>
    <phoneticPr fontId="1"/>
  </si>
  <si>
    <t>意見なし</t>
    <rPh sb="0" eb="2">
      <t>イケン</t>
    </rPh>
    <phoneticPr fontId="1"/>
  </si>
  <si>
    <t>け県なし</t>
    <rPh sb="1" eb="2">
      <t>ケン</t>
    </rPh>
    <phoneticPr fontId="1"/>
  </si>
  <si>
    <t>意見nassi</t>
    <rPh sb="0" eb="2">
      <t>イケン</t>
    </rPh>
    <phoneticPr fontId="1"/>
  </si>
  <si>
    <t>意見んs</t>
    <rPh sb="0" eb="2">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</si>
</sst>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688">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1" fillId="0" borderId="10" xfId="0" applyFont="1" applyBorder="1">
      <alignment vertical="center"/>
    </xf>
    <xf numFmtId="0" fontId="11" fillId="0" borderId="1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1"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2" fillId="0" borderId="0" xfId="0" applyFont="1">
      <alignment vertical="center"/>
    </xf>
    <xf numFmtId="0" fontId="10"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3" fillId="9" borderId="40" xfId="0" applyFont="1" applyFill="1" applyBorder="1" applyAlignment="1">
      <alignment horizontal="center" vertical="center"/>
    </xf>
    <xf numFmtId="0" fontId="11"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1"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1" fillId="0" borderId="43" xfId="0" applyFont="1" applyBorder="1" applyAlignment="1">
      <alignment horizontal="right" vertical="center"/>
    </xf>
    <xf numFmtId="0" fontId="2" fillId="0" borderId="49" xfId="0" applyFont="1" applyBorder="1" applyAlignment="1">
      <alignment horizontal="center" vertical="center"/>
    </xf>
    <xf numFmtId="0" fontId="11"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1"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1"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11" fillId="3" borderId="0" xfId="0" applyFont="1" applyFill="1" applyBorder="1" applyAlignment="1">
      <alignment vertical="center" wrapText="1"/>
    </xf>
    <xf numFmtId="0" fontId="11" fillId="3" borderId="18" xfId="0" applyFont="1" applyFill="1" applyBorder="1" applyAlignment="1">
      <alignment vertical="center" wrapText="1"/>
    </xf>
    <xf numFmtId="0" fontId="3" fillId="3" borderId="13" xfId="0" quotePrefix="1" applyFont="1" applyFill="1" applyBorder="1" applyAlignment="1">
      <alignment horizontal="center" vertical="center"/>
    </xf>
    <xf numFmtId="0" fontId="11" fillId="0" borderId="0" xfId="0" applyFont="1" applyBorder="1" applyAlignment="1">
      <alignment vertical="center" wrapText="1"/>
    </xf>
    <xf numFmtId="0" fontId="5" fillId="3" borderId="16" xfId="0" applyFont="1" applyFill="1" applyBorder="1" applyAlignment="1">
      <alignment vertical="center"/>
    </xf>
    <xf numFmtId="0" fontId="5" fillId="3" borderId="0" xfId="0" applyFont="1" applyFill="1" applyBorder="1" applyAlignment="1">
      <alignment vertical="center"/>
    </xf>
    <xf numFmtId="0" fontId="7" fillId="5" borderId="0" xfId="0" applyFont="1" applyFill="1" applyBorder="1" applyAlignment="1">
      <alignment vertical="center"/>
    </xf>
    <xf numFmtId="0" fontId="11" fillId="3" borderId="16" xfId="0" applyFont="1" applyFill="1" applyBorder="1" applyAlignment="1">
      <alignmen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1" fillId="0" borderId="52" xfId="0" applyFont="1" applyFill="1" applyBorder="1">
      <alignment vertical="center"/>
    </xf>
    <xf numFmtId="0" fontId="11" fillId="0" borderId="54" xfId="0" applyFont="1" applyFill="1" applyBorder="1" applyAlignment="1">
      <alignment horizontal="center" vertical="center"/>
    </xf>
    <xf numFmtId="0" fontId="11" fillId="0" borderId="54" xfId="0" applyFont="1" applyFill="1" applyBorder="1">
      <alignment vertical="center"/>
    </xf>
    <xf numFmtId="0" fontId="11" fillId="0" borderId="55" xfId="0" applyFont="1" applyFill="1" applyBorder="1">
      <alignment vertical="center"/>
    </xf>
    <xf numFmtId="0" fontId="8" fillId="0" borderId="0" xfId="0" applyFont="1" applyBorder="1" applyAlignment="1"/>
    <xf numFmtId="0" fontId="0" fillId="0" borderId="1" xfId="0" applyFont="1" applyBorder="1" applyAlignment="1">
      <alignment horizontal="center" vertical="center"/>
    </xf>
    <xf numFmtId="0" fontId="11"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2" fillId="3" borderId="65" xfId="0" quotePrefix="1" applyNumberFormat="1" applyFont="1" applyFill="1" applyBorder="1" applyAlignment="1">
      <alignment horizontal="center" vertical="center"/>
    </xf>
    <xf numFmtId="0" fontId="11"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3" fillId="9" borderId="11" xfId="0" applyFont="1" applyFill="1" applyBorder="1" applyAlignment="1">
      <alignment horizontal="center" vertical="center"/>
    </xf>
    <xf numFmtId="0" fontId="12" fillId="0" borderId="0" xfId="0" applyFont="1" applyFill="1">
      <alignment vertical="center"/>
    </xf>
    <xf numFmtId="0" fontId="3" fillId="0" borderId="16" xfId="0" applyFont="1" applyFill="1" applyBorder="1" applyAlignment="1">
      <alignment horizontal="center" vertical="center" wrapText="1"/>
    </xf>
    <xf numFmtId="0" fontId="11" fillId="0" borderId="0" xfId="0" applyFont="1" applyFill="1" applyBorder="1">
      <alignment vertical="center"/>
    </xf>
    <xf numFmtId="0" fontId="11" fillId="0" borderId="12"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0" xfId="0" applyFont="1" applyFill="1">
      <alignment vertical="center"/>
    </xf>
    <xf numFmtId="0" fontId="11" fillId="0" borderId="40" xfId="0" applyFont="1" applyBorder="1" applyAlignment="1">
      <alignment horizontal="center" vertical="center"/>
    </xf>
    <xf numFmtId="0" fontId="11" fillId="0" borderId="40" xfId="0" applyFont="1" applyBorder="1">
      <alignment vertical="center"/>
    </xf>
    <xf numFmtId="0" fontId="11" fillId="0" borderId="41" xfId="0" applyFont="1" applyBorder="1">
      <alignment vertical="center"/>
    </xf>
    <xf numFmtId="0" fontId="11"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11" fillId="0" borderId="65" xfId="0" applyFont="1" applyBorder="1">
      <alignment vertical="center"/>
    </xf>
    <xf numFmtId="0" fontId="0" fillId="9" borderId="45" xfId="0" applyFont="1" applyFill="1" applyBorder="1">
      <alignment vertical="center"/>
    </xf>
    <xf numFmtId="0" fontId="11" fillId="9" borderId="45" xfId="0" applyFont="1" applyFill="1" applyBorder="1" applyAlignment="1">
      <alignment horizontal="right" vertical="center"/>
    </xf>
    <xf numFmtId="0" fontId="0" fillId="0" borderId="45" xfId="0" applyFont="1" applyBorder="1">
      <alignment vertical="center"/>
    </xf>
    <xf numFmtId="0" fontId="11"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1"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11" fillId="9" borderId="47" xfId="0" applyFont="1" applyFill="1" applyBorder="1" applyAlignment="1">
      <alignment horizontal="right" vertical="center"/>
    </xf>
    <xf numFmtId="0" fontId="3" fillId="0" borderId="47" xfId="0" applyFont="1" applyBorder="1">
      <alignment vertical="center"/>
    </xf>
    <xf numFmtId="0" fontId="11"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9" borderId="85"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8" fillId="5" borderId="0" xfId="0" applyFont="1" applyFill="1" applyBorder="1" applyAlignment="1">
      <alignment vertical="center" wrapText="1"/>
    </xf>
    <xf numFmtId="0" fontId="3" fillId="3" borderId="0" xfId="0" applyFont="1" applyFill="1" applyBorder="1" applyAlignment="1">
      <alignment vertical="center"/>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8" fillId="0" borderId="0" xfId="0" applyFont="1" applyBorder="1" applyAlignment="1">
      <alignment horizontal="center"/>
    </xf>
    <xf numFmtId="0" fontId="3" fillId="9" borderId="66" xfId="0" applyFont="1" applyFill="1" applyBorder="1" applyAlignment="1">
      <alignment horizontal="center" vertical="center"/>
    </xf>
    <xf numFmtId="0" fontId="9" fillId="0" borderId="0" xfId="0" applyFont="1" applyAlignment="1">
      <alignment horizontal="center" vertical="center"/>
    </xf>
    <xf numFmtId="0" fontId="3" fillId="3" borderId="69"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2" xfId="0" applyFont="1" applyBorder="1" applyAlignment="1">
      <alignment horizontal="center" vertical="center" shrinkToFit="1"/>
    </xf>
    <xf numFmtId="0" fontId="3" fillId="9" borderId="85"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85" xfId="0" applyFont="1" applyFill="1" applyBorder="1" applyAlignment="1">
      <alignment horizontal="center" vertical="center" wrapText="1"/>
    </xf>
    <xf numFmtId="0" fontId="3" fillId="9" borderId="104"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3" fillId="9" borderId="85" xfId="0" applyFont="1" applyFill="1" applyBorder="1" applyAlignment="1">
      <alignment horizontal="center" vertical="center" wrapText="1"/>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9" fillId="6" borderId="0" xfId="0" applyFont="1" applyFill="1">
      <alignment vertical="center"/>
    </xf>
    <xf numFmtId="0" fontId="10" fillId="6" borderId="0" xfId="0" applyFont="1" applyFill="1">
      <alignment vertical="center"/>
    </xf>
    <xf numFmtId="0" fontId="3" fillId="6" borderId="0" xfId="0" applyFont="1" applyFill="1" applyAlignment="1">
      <alignment vertical="center" wrapText="1"/>
    </xf>
    <xf numFmtId="0" fontId="3" fillId="6" borderId="0" xfId="0" applyFont="1" applyFill="1">
      <alignment vertical="center"/>
    </xf>
    <xf numFmtId="0" fontId="3" fillId="6" borderId="0" xfId="0" applyFont="1" applyFill="1" applyBorder="1">
      <alignment vertical="center"/>
    </xf>
    <xf numFmtId="0" fontId="10" fillId="6" borderId="0" xfId="0" applyFont="1" applyFill="1" applyBorder="1">
      <alignment vertical="center"/>
    </xf>
    <xf numFmtId="0" fontId="9" fillId="6" borderId="0" xfId="0" applyFont="1" applyFill="1" applyBorder="1">
      <alignment vertical="center"/>
    </xf>
    <xf numFmtId="0" fontId="11" fillId="0" borderId="2" xfId="0" applyFont="1" applyBorder="1" applyAlignment="1">
      <alignment horizontal="center" vertical="center"/>
    </xf>
    <xf numFmtId="0" fontId="0" fillId="0" borderId="4" xfId="0" applyFont="1" applyBorder="1" applyAlignment="1">
      <alignment vertical="center"/>
    </xf>
    <xf numFmtId="0" fontId="0" fillId="0" borderId="10"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8" fillId="0" borderId="8" xfId="0" applyFont="1" applyBorder="1" applyAlignment="1"/>
    <xf numFmtId="0" fontId="0" fillId="0" borderId="10" xfId="0" applyFont="1" applyBorder="1" applyAlignment="1">
      <alignment vertical="center"/>
    </xf>
    <xf numFmtId="0" fontId="6" fillId="0" borderId="63" xfId="0" applyFont="1" applyFill="1" applyBorder="1" applyAlignment="1">
      <alignment vertical="center" wrapText="1"/>
    </xf>
    <xf numFmtId="0" fontId="6" fillId="0" borderId="39" xfId="0" applyFont="1" applyFill="1" applyBorder="1" applyAlignment="1">
      <alignment vertical="center" wrapText="1"/>
    </xf>
    <xf numFmtId="0" fontId="6" fillId="0" borderId="64" xfId="0" applyFont="1" applyFill="1" applyBorder="1" applyAlignment="1">
      <alignment vertical="center" wrapText="1"/>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3" fillId="6" borderId="42" xfId="0" applyFont="1" applyFill="1" applyBorder="1" applyAlignment="1">
      <alignment vertical="center" wrapText="1" shrinkToFit="1"/>
    </xf>
    <xf numFmtId="0" fontId="3" fillId="6" borderId="43" xfId="0" applyFont="1" applyFill="1" applyBorder="1" applyAlignment="1">
      <alignment vertical="center" wrapText="1" shrinkToFit="1"/>
    </xf>
    <xf numFmtId="0" fontId="3" fillId="6" borderId="44"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3" fillId="6" borderId="46" xfId="0" applyFont="1" applyFill="1" applyBorder="1" applyAlignment="1">
      <alignment vertical="center" wrapText="1" shrinkToFit="1"/>
    </xf>
    <xf numFmtId="0" fontId="3" fillId="6" borderId="47" xfId="0" applyFont="1" applyFill="1" applyBorder="1" applyAlignment="1">
      <alignment vertical="center" wrapText="1" shrinkToFit="1"/>
    </xf>
    <xf numFmtId="0" fontId="3" fillId="6" borderId="48" xfId="0" applyFont="1" applyFill="1" applyBorder="1" applyAlignment="1">
      <alignment vertical="center" wrapText="1" shrinkToFit="1"/>
    </xf>
    <xf numFmtId="0" fontId="3" fillId="0" borderId="81" xfId="0" applyFont="1" applyBorder="1" applyAlignment="1">
      <alignment vertical="center" wrapText="1"/>
    </xf>
    <xf numFmtId="0" fontId="3" fillId="0" borderId="44" xfId="0" applyFont="1" applyBorder="1" applyAlignment="1">
      <alignment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92" xfId="0" applyFont="1" applyBorder="1" applyAlignment="1">
      <alignment vertical="center"/>
    </xf>
    <xf numFmtId="0" fontId="0" fillId="0" borderId="48" xfId="0" applyFont="1" applyBorder="1" applyAlignment="1">
      <alignment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98" xfId="0" applyFont="1" applyBorder="1" applyAlignment="1">
      <alignment horizontal="left" vertical="center" wrapText="1"/>
    </xf>
    <xf numFmtId="0" fontId="3" fillId="0" borderId="99" xfId="0" applyFont="1" applyBorder="1" applyAlignment="1">
      <alignment horizontal="left" vertical="center" wrapText="1"/>
    </xf>
    <xf numFmtId="0" fontId="3" fillId="0" borderId="100" xfId="0" applyFont="1" applyBorder="1" applyAlignment="1">
      <alignment horizontal="lef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3" fillId="0" borderId="92" xfId="0" applyFont="1" applyBorder="1" applyAlignment="1">
      <alignment vertical="center" wrapText="1"/>
    </xf>
    <xf numFmtId="0" fontId="3" fillId="0" borderId="48" xfId="0" applyFont="1" applyBorder="1" applyAlignment="1">
      <alignment vertical="center" wrapText="1"/>
    </xf>
    <xf numFmtId="0" fontId="11" fillId="0" borderId="92" xfId="0" applyFont="1" applyBorder="1" applyAlignment="1">
      <alignment horizontal="left" vertical="center" wrapText="1"/>
    </xf>
    <xf numFmtId="0" fontId="11"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11" fillId="0" borderId="91" xfId="0" applyFont="1" applyBorder="1" applyAlignment="1">
      <alignment horizontal="center" vertical="center"/>
    </xf>
    <xf numFmtId="0" fontId="11" fillId="0" borderId="30" xfId="0" applyFont="1" applyBorder="1" applyAlignment="1">
      <alignment horizontal="center" vertical="center"/>
    </xf>
    <xf numFmtId="0" fontId="3" fillId="0" borderId="41" xfId="0" applyFont="1" applyBorder="1" applyAlignment="1">
      <alignment vertical="center" wrapText="1"/>
    </xf>
    <xf numFmtId="0" fontId="3" fillId="0" borderId="38" xfId="0" applyFont="1" applyBorder="1" applyAlignment="1">
      <alignment vertical="center" wrapText="1"/>
    </xf>
    <xf numFmtId="0" fontId="11" fillId="0" borderId="81" xfId="0" applyFont="1" applyBorder="1" applyAlignment="1">
      <alignment horizontal="left" vertical="center" wrapText="1"/>
    </xf>
    <xf numFmtId="0" fontId="11" fillId="0" borderId="44" xfId="0" applyFont="1" applyBorder="1" applyAlignment="1">
      <alignment horizontal="left" vertical="center" wrapText="1"/>
    </xf>
    <xf numFmtId="0" fontId="6" fillId="6" borderId="21"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98" xfId="0" applyFont="1" applyFill="1" applyBorder="1" applyAlignment="1">
      <alignment horizontal="center" vertical="center"/>
    </xf>
    <xf numFmtId="0" fontId="6" fillId="6" borderId="99" xfId="0" applyFont="1" applyFill="1" applyBorder="1" applyAlignment="1">
      <alignment horizontal="center" vertical="center"/>
    </xf>
    <xf numFmtId="0" fontId="6" fillId="6" borderId="100" xfId="0"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1" fillId="0" borderId="98" xfId="0" applyFont="1" applyBorder="1" applyAlignment="1">
      <alignment vertical="center" wrapText="1"/>
    </xf>
    <xf numFmtId="0" fontId="11" fillId="0" borderId="99" xfId="0" applyFont="1" applyBorder="1" applyAlignment="1">
      <alignment vertical="center" wrapText="1"/>
    </xf>
    <xf numFmtId="0" fontId="11" fillId="0" borderId="100" xfId="0" applyFont="1" applyBorder="1" applyAlignment="1">
      <alignment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1" fillId="0" borderId="43" xfId="0" applyFont="1" applyBorder="1" applyAlignment="1">
      <alignment horizontal="left" vertical="center" wrapText="1"/>
    </xf>
    <xf numFmtId="0" fontId="15" fillId="0" borderId="81" xfId="0" applyFont="1" applyBorder="1" applyAlignment="1">
      <alignment vertical="center" wrapText="1"/>
    </xf>
    <xf numFmtId="0" fontId="15" fillId="0" borderId="44" xfId="0" applyFont="1" applyBorder="1" applyAlignment="1">
      <alignment vertical="center" wrapText="1"/>
    </xf>
    <xf numFmtId="0" fontId="16" fillId="0" borderId="44" xfId="0" applyFont="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3" fillId="3" borderId="20" xfId="0" applyFont="1" applyFill="1" applyBorder="1" applyAlignment="1">
      <alignment vertical="center" wrapText="1" shrinkToFit="1"/>
    </xf>
    <xf numFmtId="0" fontId="14" fillId="3" borderId="8" xfId="0" applyFont="1" applyFill="1" applyBorder="1" applyAlignment="1">
      <alignment vertical="center" wrapText="1" shrinkToFit="1"/>
    </xf>
    <xf numFmtId="0" fontId="14"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3" fillId="0" borderId="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8" xfId="0" applyFont="1" applyFill="1" applyBorder="1" applyAlignment="1">
      <alignment vertical="center" wrapText="1"/>
    </xf>
    <xf numFmtId="0" fontId="3" fillId="0" borderId="92" xfId="0" applyFont="1" applyFill="1" applyBorder="1" applyAlignment="1">
      <alignment vertical="center" wrapText="1"/>
    </xf>
    <xf numFmtId="0" fontId="3" fillId="0" borderId="4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10" fillId="0" borderId="21" xfId="0" applyFont="1" applyBorder="1" applyAlignment="1">
      <alignment vertical="center" wrapText="1"/>
    </xf>
    <xf numFmtId="0" fontId="10" fillId="0" borderId="15" xfId="0" applyFont="1" applyBorder="1" applyAlignment="1">
      <alignment vertical="center" wrapText="1"/>
    </xf>
    <xf numFmtId="0" fontId="10" fillId="0" borderId="22" xfId="0" applyFont="1" applyBorder="1" applyAlignment="1">
      <alignment vertical="center" wrapText="1"/>
    </xf>
    <xf numFmtId="0" fontId="3" fillId="0" borderId="21" xfId="0" applyFont="1" applyBorder="1" applyAlignment="1">
      <alignment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11" fillId="0" borderId="81" xfId="0" applyFont="1" applyBorder="1" applyAlignment="1">
      <alignment vertical="center" wrapText="1"/>
    </xf>
    <xf numFmtId="0" fontId="11" fillId="0" borderId="44" xfId="0" applyFont="1" applyBorder="1" applyAlignment="1">
      <alignment vertical="center" wrapText="1"/>
    </xf>
    <xf numFmtId="0" fontId="3" fillId="6" borderId="20" xfId="0" applyFont="1" applyFill="1" applyBorder="1" applyAlignment="1">
      <alignment vertical="center" wrapText="1"/>
    </xf>
    <xf numFmtId="0" fontId="3" fillId="6" borderId="8" xfId="0" applyFont="1" applyFill="1" applyBorder="1" applyAlignment="1">
      <alignment vertical="center" wrapText="1"/>
    </xf>
    <xf numFmtId="0" fontId="3" fillId="6" borderId="19" xfId="0" applyFont="1" applyFill="1" applyBorder="1" applyAlignment="1">
      <alignment vertical="center" wrapText="1"/>
    </xf>
    <xf numFmtId="0" fontId="3" fillId="6" borderId="2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36" xfId="0" applyFont="1" applyFill="1" applyBorder="1" applyAlignment="1">
      <alignment vertical="center" wrapText="1" shrinkToFit="1"/>
    </xf>
    <xf numFmtId="0" fontId="3" fillId="6" borderId="37" xfId="0" applyFont="1" applyFill="1" applyBorder="1" applyAlignment="1">
      <alignment vertical="center" wrapText="1" shrinkToFit="1"/>
    </xf>
    <xf numFmtId="0" fontId="3" fillId="6" borderId="38" xfId="0" applyFont="1" applyFill="1" applyBorder="1" applyAlignment="1">
      <alignment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71" xfId="0" applyFont="1" applyBorder="1" applyAlignment="1">
      <alignment horizontal="left"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0" fillId="0" borderId="98" xfId="0" applyFont="1" applyBorder="1" applyAlignment="1">
      <alignment horizontal="center" vertical="center"/>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1" fillId="4" borderId="60" xfId="0" applyFont="1" applyFill="1" applyBorder="1" applyAlignment="1">
      <alignment vertical="center"/>
    </xf>
    <xf numFmtId="0" fontId="11"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7" fillId="0" borderId="3" xfId="0" applyFont="1" applyFill="1" applyBorder="1" applyAlignment="1">
      <alignment vertical="center" wrapText="1"/>
    </xf>
    <xf numFmtId="0" fontId="17" fillId="0" borderId="17" xfId="0" applyFont="1" applyFill="1" applyBorder="1" applyAlignment="1">
      <alignment vertical="center" wrapText="1"/>
    </xf>
    <xf numFmtId="0" fontId="17" fillId="0" borderId="39" xfId="0" applyFont="1" applyFill="1" applyBorder="1" applyAlignment="1">
      <alignment vertical="center" wrapText="1"/>
    </xf>
    <xf numFmtId="0" fontId="17" fillId="0" borderId="64" xfId="0" applyFont="1" applyFill="1" applyBorder="1" applyAlignment="1">
      <alignment vertical="center" wrapText="1"/>
    </xf>
    <xf numFmtId="0" fontId="10" fillId="0" borderId="50" xfId="0" applyFont="1" applyFill="1" applyBorder="1" applyAlignment="1">
      <alignment vertical="center" wrapText="1"/>
    </xf>
    <xf numFmtId="0" fontId="10" fillId="0" borderId="67" xfId="0" applyFont="1" applyFill="1" applyBorder="1" applyAlignment="1">
      <alignment vertical="center" wrapText="1"/>
    </xf>
    <xf numFmtId="0" fontId="10" fillId="0" borderId="39" xfId="0" applyFont="1" applyFill="1" applyBorder="1" applyAlignment="1">
      <alignment vertical="center" wrapText="1"/>
    </xf>
    <xf numFmtId="0" fontId="10" fillId="0" borderId="64" xfId="0" applyFont="1" applyFill="1" applyBorder="1" applyAlignment="1">
      <alignment vertical="center" wrapText="1"/>
    </xf>
    <xf numFmtId="0" fontId="3" fillId="0" borderId="50" xfId="0" applyFont="1" applyFill="1" applyBorder="1" applyAlignment="1">
      <alignment vertical="center" wrapText="1"/>
    </xf>
    <xf numFmtId="0" fontId="3" fillId="0" borderId="67" xfId="0" applyFont="1" applyFill="1" applyBorder="1" applyAlignment="1">
      <alignment vertical="center" wrapText="1"/>
    </xf>
    <xf numFmtId="0" fontId="3" fillId="0" borderId="8" xfId="0" applyFont="1" applyFill="1" applyBorder="1" applyAlignment="1">
      <alignment vertical="center" wrapText="1"/>
    </xf>
    <xf numFmtId="0" fontId="3" fillId="0" borderId="19" xfId="0" applyFont="1" applyFill="1" applyBorder="1" applyAlignment="1">
      <alignmen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77" xfId="0" applyFont="1" applyBorder="1" applyAlignment="1">
      <alignment horizontal="center" vertical="center"/>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64"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left" vertical="center" wrapText="1"/>
    </xf>
    <xf numFmtId="0" fontId="0" fillId="0" borderId="39" xfId="0" applyFont="1" applyBorder="1" applyAlignment="1">
      <alignment horizontal="left" vertical="center" wrapText="1"/>
    </xf>
    <xf numFmtId="0" fontId="0" fillId="0" borderId="64"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7" fillId="0" borderId="8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3" fillId="3" borderId="57" xfId="0" applyFont="1" applyFill="1" applyBorder="1" applyAlignment="1">
      <alignment vertical="center" wrapText="1" shrinkToFit="1"/>
    </xf>
    <xf numFmtId="0" fontId="14" fillId="3" borderId="58" xfId="0" applyFont="1" applyFill="1" applyBorder="1" applyAlignment="1">
      <alignment vertical="center" wrapText="1" shrinkToFit="1"/>
    </xf>
    <xf numFmtId="0" fontId="14" fillId="3" borderId="59" xfId="0" applyFont="1" applyFill="1" applyBorder="1" applyAlignment="1">
      <alignment vertical="center" wrapText="1" shrinkToFi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9" fillId="0" borderId="23" xfId="0" applyFont="1" applyBorder="1" applyAlignment="1">
      <alignment horizontal="center"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0" borderId="98" xfId="0" applyFont="1" applyBorder="1" applyAlignment="1">
      <alignment horizontal="left" vertical="center" wrapText="1"/>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20"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3" fillId="0" borderId="21" xfId="0" applyFont="1" applyFill="1" applyBorder="1" applyAlignment="1">
      <alignment vertical="center" wrapText="1"/>
    </xf>
    <xf numFmtId="0" fontId="3" fillId="0" borderId="15" xfId="0" applyFont="1" applyFill="1" applyBorder="1" applyAlignment="1">
      <alignment vertical="center" wrapText="1"/>
    </xf>
    <xf numFmtId="0" fontId="3" fillId="0" borderId="22"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1" fillId="0" borderId="23" xfId="0" applyFont="1" applyBorder="1" applyAlignment="1">
      <alignment horizontal="left" vertical="center" wrapText="1"/>
    </xf>
    <xf numFmtId="0" fontId="2" fillId="0" borderId="4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81" xfId="0" applyFont="1" applyBorder="1" applyAlignment="1">
      <alignment vertical="center"/>
    </xf>
    <xf numFmtId="0" fontId="0" fillId="0" borderId="44" xfId="0" applyFont="1" applyBorder="1" applyAlignment="1">
      <alignment vertical="center"/>
    </xf>
    <xf numFmtId="0" fontId="3" fillId="0" borderId="23"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3" fillId="0" borderId="98" xfId="0" applyFont="1" applyBorder="1" applyAlignment="1">
      <alignment vertical="center" wrapText="1"/>
    </xf>
    <xf numFmtId="0" fontId="3" fillId="0" borderId="99" xfId="0" applyFont="1" applyBorder="1" applyAlignment="1">
      <alignment vertical="center" wrapText="1"/>
    </xf>
    <xf numFmtId="0" fontId="3" fillId="0" borderId="100" xfId="0" applyFont="1" applyBorder="1" applyAlignment="1">
      <alignmen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0" fillId="0" borderId="41" xfId="0" applyFont="1" applyFill="1" applyBorder="1" applyAlignment="1">
      <alignment vertical="center" wrapText="1"/>
    </xf>
    <xf numFmtId="0" fontId="10" fillId="0" borderId="38" xfId="0" applyFont="1" applyFill="1" applyBorder="1" applyAlignment="1">
      <alignment vertical="center" wrapText="1"/>
    </xf>
    <xf numFmtId="0" fontId="11" fillId="0" borderId="92" xfId="0" applyFont="1" applyFill="1" applyBorder="1" applyAlignment="1">
      <alignment vertical="center" wrapText="1"/>
    </xf>
    <xf numFmtId="0" fontId="11" fillId="0" borderId="48" xfId="0" applyFont="1" applyFill="1" applyBorder="1" applyAlignment="1">
      <alignment vertical="center" wrapText="1"/>
    </xf>
    <xf numFmtId="0" fontId="11" fillId="0" borderId="20" xfId="0" applyFont="1" applyBorder="1" applyAlignment="1">
      <alignment vertical="center" wrapText="1"/>
    </xf>
    <xf numFmtId="0" fontId="11" fillId="0" borderId="8" xfId="0" applyFont="1" applyBorder="1" applyAlignment="1">
      <alignment vertical="center" wrapText="1"/>
    </xf>
    <xf numFmtId="0" fontId="11" fillId="0" borderId="19" xfId="0" applyFont="1" applyBorder="1" applyAlignment="1">
      <alignmen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11" fillId="0" borderId="41" xfId="0" applyFont="1" applyBorder="1" applyAlignment="1">
      <alignment vertical="center" wrapText="1"/>
    </xf>
    <xf numFmtId="0" fontId="11" fillId="0" borderId="38" xfId="0" applyFont="1" applyBorder="1" applyAlignment="1">
      <alignment vertical="center" wrapText="1"/>
    </xf>
    <xf numFmtId="0" fontId="2" fillId="0" borderId="47" xfId="0" applyFont="1" applyFill="1" applyBorder="1" applyAlignment="1">
      <alignment horizontal="left" vertical="center" wrapText="1"/>
    </xf>
    <xf numFmtId="0" fontId="11"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92"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vertical="center"/>
    </xf>
    <xf numFmtId="0" fontId="0" fillId="0" borderId="3" xfId="0" applyFont="1" applyBorder="1" applyAlignment="1">
      <alignment vertical="center" wrapText="1"/>
    </xf>
    <xf numFmtId="0" fontId="0" fillId="0" borderId="17" xfId="0" applyFont="1" applyBorder="1" applyAlignment="1">
      <alignment vertical="center" wrapText="1"/>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1" fillId="0" borderId="92" xfId="0" applyFont="1" applyBorder="1" applyAlignment="1">
      <alignment vertical="center" wrapText="1"/>
    </xf>
    <xf numFmtId="0" fontId="11" fillId="0" borderId="48" xfId="0" applyFont="1" applyBorder="1" applyAlignment="1">
      <alignment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6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6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18" fillId="0" borderId="38"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7" fillId="6" borderId="94" xfId="0" applyFont="1" applyFill="1" applyBorder="1" applyAlignment="1">
      <alignment horizontal="center" vertical="center"/>
    </xf>
    <xf numFmtId="0" fontId="7" fillId="6" borderId="95" xfId="0" applyFont="1" applyFill="1" applyBorder="1" applyAlignment="1">
      <alignment horizontal="center" vertical="center"/>
    </xf>
    <xf numFmtId="0" fontId="7" fillId="6" borderId="96" xfId="0" applyFont="1" applyFill="1" applyBorder="1" applyAlignment="1">
      <alignment horizontal="center" vertical="center"/>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8" fillId="0" borderId="94" xfId="0" applyFont="1" applyFill="1" applyBorder="1" applyAlignment="1">
      <alignment vertical="center" wrapText="1"/>
    </xf>
    <xf numFmtId="0" fontId="18" fillId="0" borderId="95" xfId="0" applyFont="1" applyFill="1" applyBorder="1" applyAlignment="1">
      <alignment vertical="center" wrapText="1"/>
    </xf>
    <xf numFmtId="0" fontId="18" fillId="0" borderId="96" xfId="0" applyFont="1" applyFill="1" applyBorder="1" applyAlignment="1">
      <alignmen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7" fillId="6" borderId="97"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8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142875</xdr:colOff>
      <xdr:row>9</xdr:row>
      <xdr:rowOff>38100</xdr:rowOff>
    </xdr:from>
    <xdr:to>
      <xdr:col>12</xdr:col>
      <xdr:colOff>457200</xdr:colOff>
      <xdr:row>10</xdr:row>
      <xdr:rowOff>123825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286500" y="2581275"/>
          <a:ext cx="1123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H9" sqref="H9:Q9"/>
    </sheetView>
  </sheetViews>
  <sheetFormatPr defaultRowHeight="13.5" x14ac:dyDescent="0.15"/>
  <cols>
    <col min="1" max="1" width="3.125" style="11" customWidth="1"/>
    <col min="2" max="5" width="5.125" style="11" customWidth="1"/>
    <col min="6" max="7" width="7.25" style="11" customWidth="1"/>
    <col min="8" max="17" width="10.625" style="11" customWidth="1"/>
    <col min="18" max="16384" width="9" style="11"/>
  </cols>
  <sheetData>
    <row r="1" spans="1:18" ht="3.75" customHeight="1" x14ac:dyDescent="0.15"/>
    <row r="2" spans="1:18" ht="17.25" x14ac:dyDescent="0.15">
      <c r="B2" s="242" t="s">
        <v>147</v>
      </c>
      <c r="C2" s="242"/>
      <c r="D2" s="242"/>
      <c r="E2" s="242"/>
      <c r="F2" s="242"/>
      <c r="G2" s="242"/>
      <c r="H2" s="242"/>
      <c r="I2" s="242"/>
      <c r="J2" s="242"/>
      <c r="K2" s="242"/>
      <c r="L2" s="242"/>
      <c r="M2" s="242"/>
      <c r="N2" s="242"/>
      <c r="O2" s="242"/>
      <c r="P2" s="242"/>
      <c r="Q2" s="242"/>
    </row>
    <row r="3" spans="1:18" x14ac:dyDescent="0.15">
      <c r="B3" s="14"/>
      <c r="C3" s="91"/>
      <c r="D3" s="91"/>
      <c r="E3" s="91"/>
      <c r="F3" s="91"/>
      <c r="G3" s="92"/>
      <c r="H3" s="91"/>
      <c r="I3" s="91"/>
      <c r="J3" s="91"/>
      <c r="K3" s="91"/>
      <c r="L3" s="91"/>
      <c r="M3" s="91"/>
      <c r="N3" s="91"/>
      <c r="O3" s="91"/>
    </row>
    <row r="4" spans="1:18" ht="24.75" customHeight="1" x14ac:dyDescent="0.15">
      <c r="G4" s="60"/>
      <c r="H4" s="60"/>
      <c r="I4" s="60"/>
      <c r="J4" s="61"/>
      <c r="K4" s="254" t="s">
        <v>9</v>
      </c>
      <c r="L4" s="250"/>
      <c r="M4" s="243" t="s">
        <v>104</v>
      </c>
      <c r="N4" s="244"/>
      <c r="O4" s="244"/>
      <c r="P4" s="244"/>
      <c r="Q4" s="245"/>
    </row>
    <row r="5" spans="1:18" ht="24.75" customHeight="1" x14ac:dyDescent="0.15">
      <c r="G5" s="15"/>
      <c r="H5" s="60"/>
      <c r="I5" s="60"/>
      <c r="J5" s="61"/>
      <c r="K5" s="254" t="s">
        <v>6</v>
      </c>
      <c r="L5" s="250"/>
      <c r="M5" s="246" t="s">
        <v>148</v>
      </c>
      <c r="N5" s="247"/>
      <c r="O5" s="247"/>
      <c r="P5" s="247"/>
      <c r="Q5" s="248"/>
    </row>
    <row r="6" spans="1:18" ht="24" customHeight="1" x14ac:dyDescent="0.15">
      <c r="B6" s="275" t="s">
        <v>103</v>
      </c>
      <c r="C6" s="275"/>
      <c r="D6" s="275"/>
      <c r="E6" s="275"/>
      <c r="F6" s="275"/>
      <c r="G6" s="275"/>
      <c r="H6" s="275"/>
      <c r="I6" s="275"/>
      <c r="J6" s="275"/>
      <c r="K6" s="275"/>
      <c r="L6" s="275"/>
      <c r="M6" s="275"/>
    </row>
    <row r="7" spans="1:18" ht="30.75" customHeight="1" x14ac:dyDescent="0.15">
      <c r="B7" s="226" t="s">
        <v>3</v>
      </c>
      <c r="C7" s="232"/>
      <c r="D7" s="232"/>
      <c r="E7" s="227"/>
      <c r="F7" s="249" t="s">
        <v>4</v>
      </c>
      <c r="G7" s="250"/>
      <c r="H7" s="251" t="s">
        <v>105</v>
      </c>
      <c r="I7" s="252"/>
      <c r="J7" s="252"/>
      <c r="K7" s="252"/>
      <c r="L7" s="252"/>
      <c r="M7" s="252"/>
      <c r="N7" s="252"/>
      <c r="O7" s="252"/>
      <c r="P7" s="252"/>
      <c r="Q7" s="253"/>
    </row>
    <row r="8" spans="1:18" ht="30.75" customHeight="1" x14ac:dyDescent="0.15">
      <c r="B8" s="233"/>
      <c r="C8" s="234"/>
      <c r="D8" s="234"/>
      <c r="E8" s="235"/>
      <c r="F8" s="249" t="s">
        <v>1</v>
      </c>
      <c r="G8" s="256"/>
      <c r="H8" s="276" t="s">
        <v>125</v>
      </c>
      <c r="I8" s="255"/>
      <c r="J8" s="255"/>
      <c r="K8" s="255"/>
      <c r="L8" s="255"/>
      <c r="M8" s="255"/>
      <c r="N8" s="255"/>
      <c r="O8" s="255"/>
      <c r="P8" s="255"/>
      <c r="Q8" s="256"/>
    </row>
    <row r="9" spans="1:18" ht="30.75" customHeight="1" x14ac:dyDescent="0.15">
      <c r="B9" s="233"/>
      <c r="C9" s="234"/>
      <c r="D9" s="234"/>
      <c r="E9" s="235"/>
      <c r="F9" s="226" t="s">
        <v>0</v>
      </c>
      <c r="G9" s="227"/>
      <c r="H9" s="228" t="s">
        <v>106</v>
      </c>
      <c r="I9" s="229"/>
      <c r="J9" s="229"/>
      <c r="K9" s="229"/>
      <c r="L9" s="229"/>
      <c r="M9" s="229"/>
      <c r="N9" s="229"/>
      <c r="O9" s="229"/>
      <c r="P9" s="229"/>
      <c r="Q9" s="230"/>
    </row>
    <row r="10" spans="1:18" x14ac:dyDescent="0.15">
      <c r="A10" s="62"/>
      <c r="B10" s="226" t="s">
        <v>41</v>
      </c>
      <c r="C10" s="264"/>
      <c r="D10" s="264"/>
      <c r="E10" s="264"/>
      <c r="F10" s="264"/>
      <c r="G10" s="265"/>
      <c r="H10" s="269" t="s">
        <v>40</v>
      </c>
      <c r="I10" s="270"/>
      <c r="J10" s="270"/>
      <c r="K10" s="270"/>
      <c r="L10" s="270"/>
      <c r="M10" s="270"/>
      <c r="N10" s="270"/>
      <c r="O10" s="270"/>
      <c r="P10" s="270"/>
      <c r="Q10" s="271"/>
      <c r="R10" s="62"/>
    </row>
    <row r="11" spans="1:18" x14ac:dyDescent="0.15">
      <c r="A11" s="62"/>
      <c r="B11" s="266"/>
      <c r="C11" s="267"/>
      <c r="D11" s="267"/>
      <c r="E11" s="267"/>
      <c r="F11" s="267"/>
      <c r="G11" s="268"/>
      <c r="H11" s="266"/>
      <c r="I11" s="267"/>
      <c r="J11" s="267"/>
      <c r="K11" s="267"/>
      <c r="L11" s="267"/>
      <c r="M11" s="267"/>
      <c r="N11" s="267"/>
      <c r="O11" s="267"/>
      <c r="P11" s="267"/>
      <c r="Q11" s="268"/>
      <c r="R11" s="62"/>
    </row>
    <row r="12" spans="1:18" ht="28.5" customHeight="1" x14ac:dyDescent="0.15">
      <c r="A12" s="62"/>
      <c r="B12" s="272" t="s">
        <v>2</v>
      </c>
      <c r="C12" s="273"/>
      <c r="D12" s="273"/>
      <c r="E12" s="273"/>
      <c r="F12" s="272" t="s">
        <v>4</v>
      </c>
      <c r="G12" s="274"/>
      <c r="H12" s="273" t="s">
        <v>107</v>
      </c>
      <c r="I12" s="273"/>
      <c r="J12" s="273"/>
      <c r="K12" s="273"/>
      <c r="L12" s="273"/>
      <c r="M12" s="273"/>
      <c r="N12" s="273"/>
      <c r="O12" s="273"/>
      <c r="P12" s="273"/>
      <c r="Q12" s="273"/>
      <c r="R12" s="62"/>
    </row>
    <row r="13" spans="1:18" ht="28.5" customHeight="1" x14ac:dyDescent="0.15">
      <c r="A13" s="62"/>
      <c r="B13" s="273"/>
      <c r="C13" s="273"/>
      <c r="D13" s="273"/>
      <c r="E13" s="273"/>
      <c r="F13" s="272" t="s">
        <v>1</v>
      </c>
      <c r="G13" s="273"/>
      <c r="H13" s="273" t="s">
        <v>149</v>
      </c>
      <c r="I13" s="273"/>
      <c r="J13" s="273"/>
      <c r="K13" s="273"/>
      <c r="L13" s="273"/>
      <c r="M13" s="273"/>
      <c r="N13" s="273"/>
      <c r="O13" s="273"/>
      <c r="P13" s="273"/>
      <c r="Q13" s="273"/>
      <c r="R13" s="62"/>
    </row>
    <row r="14" spans="1:18" x14ac:dyDescent="0.15">
      <c r="A14" s="62"/>
      <c r="B14" s="231" t="s">
        <v>5</v>
      </c>
      <c r="C14" s="232"/>
      <c r="D14" s="232"/>
      <c r="E14" s="232"/>
      <c r="F14" s="232"/>
      <c r="G14" s="227"/>
      <c r="H14" s="239" t="s">
        <v>8</v>
      </c>
      <c r="I14" s="240"/>
      <c r="J14" s="240"/>
      <c r="K14" s="240"/>
      <c r="L14" s="240"/>
      <c r="M14" s="240"/>
      <c r="N14" s="240"/>
      <c r="O14" s="240"/>
      <c r="P14" s="240"/>
      <c r="Q14" s="241"/>
      <c r="R14" s="62"/>
    </row>
    <row r="15" spans="1:18" x14ac:dyDescent="0.15">
      <c r="A15" s="62"/>
      <c r="B15" s="233"/>
      <c r="C15" s="234"/>
      <c r="D15" s="234"/>
      <c r="E15" s="234"/>
      <c r="F15" s="234"/>
      <c r="G15" s="235"/>
      <c r="H15" s="258" t="s">
        <v>108</v>
      </c>
      <c r="I15" s="259"/>
      <c r="J15" s="259"/>
      <c r="K15" s="259"/>
      <c r="L15" s="259"/>
      <c r="M15" s="259"/>
      <c r="N15" s="259"/>
      <c r="O15" s="259"/>
      <c r="P15" s="259"/>
      <c r="Q15" s="260"/>
      <c r="R15" s="62"/>
    </row>
    <row r="16" spans="1:18" x14ac:dyDescent="0.15">
      <c r="A16" s="62"/>
      <c r="B16" s="233"/>
      <c r="C16" s="234"/>
      <c r="D16" s="234"/>
      <c r="E16" s="234"/>
      <c r="F16" s="234"/>
      <c r="G16" s="235"/>
      <c r="H16" s="258"/>
      <c r="I16" s="259"/>
      <c r="J16" s="259"/>
      <c r="K16" s="259"/>
      <c r="L16" s="259"/>
      <c r="M16" s="259"/>
      <c r="N16" s="259"/>
      <c r="O16" s="259"/>
      <c r="P16" s="259"/>
      <c r="Q16" s="260"/>
      <c r="R16" s="62"/>
    </row>
    <row r="17" spans="1:18" x14ac:dyDescent="0.15">
      <c r="A17" s="62"/>
      <c r="B17" s="233"/>
      <c r="C17" s="234"/>
      <c r="D17" s="234"/>
      <c r="E17" s="234"/>
      <c r="F17" s="234"/>
      <c r="G17" s="235"/>
      <c r="H17" s="258"/>
      <c r="I17" s="259"/>
      <c r="J17" s="259"/>
      <c r="K17" s="259"/>
      <c r="L17" s="259"/>
      <c r="M17" s="259"/>
      <c r="N17" s="259"/>
      <c r="O17" s="259"/>
      <c r="P17" s="259"/>
      <c r="Q17" s="260"/>
      <c r="R17" s="62"/>
    </row>
    <row r="18" spans="1:18" x14ac:dyDescent="0.15">
      <c r="A18" s="62"/>
      <c r="B18" s="233"/>
      <c r="C18" s="234"/>
      <c r="D18" s="234"/>
      <c r="E18" s="234"/>
      <c r="F18" s="234"/>
      <c r="G18" s="235"/>
      <c r="H18" s="258"/>
      <c r="I18" s="259"/>
      <c r="J18" s="259"/>
      <c r="K18" s="259"/>
      <c r="L18" s="259"/>
      <c r="M18" s="259"/>
      <c r="N18" s="259"/>
      <c r="O18" s="259"/>
      <c r="P18" s="259"/>
      <c r="Q18" s="260"/>
      <c r="R18" s="62"/>
    </row>
    <row r="19" spans="1:18" x14ac:dyDescent="0.15">
      <c r="A19" s="62"/>
      <c r="B19" s="233"/>
      <c r="C19" s="234"/>
      <c r="D19" s="234"/>
      <c r="E19" s="234"/>
      <c r="F19" s="234"/>
      <c r="G19" s="235"/>
      <c r="H19" s="258"/>
      <c r="I19" s="259"/>
      <c r="J19" s="259"/>
      <c r="K19" s="259"/>
      <c r="L19" s="259"/>
      <c r="M19" s="259"/>
      <c r="N19" s="259"/>
      <c r="O19" s="259"/>
      <c r="P19" s="259"/>
      <c r="Q19" s="260"/>
      <c r="R19" s="62"/>
    </row>
    <row r="20" spans="1:18" x14ac:dyDescent="0.15">
      <c r="A20" s="62"/>
      <c r="B20" s="233"/>
      <c r="C20" s="234"/>
      <c r="D20" s="234"/>
      <c r="E20" s="234"/>
      <c r="F20" s="234"/>
      <c r="G20" s="235"/>
      <c r="H20" s="258"/>
      <c r="I20" s="259"/>
      <c r="J20" s="259"/>
      <c r="K20" s="259"/>
      <c r="L20" s="259"/>
      <c r="M20" s="259"/>
      <c r="N20" s="259"/>
      <c r="O20" s="259"/>
      <c r="P20" s="259"/>
      <c r="Q20" s="260"/>
      <c r="R20" s="62"/>
    </row>
    <row r="21" spans="1:18" x14ac:dyDescent="0.15">
      <c r="A21" s="62"/>
      <c r="B21" s="233"/>
      <c r="C21" s="234"/>
      <c r="D21" s="234"/>
      <c r="E21" s="234"/>
      <c r="F21" s="234"/>
      <c r="G21" s="235"/>
      <c r="H21" s="258"/>
      <c r="I21" s="259"/>
      <c r="J21" s="259"/>
      <c r="K21" s="259"/>
      <c r="L21" s="259"/>
      <c r="M21" s="259"/>
      <c r="N21" s="259"/>
      <c r="O21" s="259"/>
      <c r="P21" s="259"/>
      <c r="Q21" s="260"/>
      <c r="R21" s="62"/>
    </row>
    <row r="22" spans="1:18" x14ac:dyDescent="0.15">
      <c r="A22" s="62"/>
      <c r="B22" s="233"/>
      <c r="C22" s="234"/>
      <c r="D22" s="234"/>
      <c r="E22" s="234"/>
      <c r="F22" s="234"/>
      <c r="G22" s="235"/>
      <c r="H22" s="258"/>
      <c r="I22" s="259"/>
      <c r="J22" s="259"/>
      <c r="K22" s="259"/>
      <c r="L22" s="259"/>
      <c r="M22" s="259"/>
      <c r="N22" s="259"/>
      <c r="O22" s="259"/>
      <c r="P22" s="259"/>
      <c r="Q22" s="260"/>
      <c r="R22" s="62"/>
    </row>
    <row r="23" spans="1:18" x14ac:dyDescent="0.15">
      <c r="A23" s="62"/>
      <c r="B23" s="233"/>
      <c r="C23" s="234"/>
      <c r="D23" s="234"/>
      <c r="E23" s="234"/>
      <c r="F23" s="234"/>
      <c r="G23" s="235"/>
      <c r="H23" s="258"/>
      <c r="I23" s="259"/>
      <c r="J23" s="259"/>
      <c r="K23" s="259"/>
      <c r="L23" s="259"/>
      <c r="M23" s="259"/>
      <c r="N23" s="259"/>
      <c r="O23" s="259"/>
      <c r="P23" s="259"/>
      <c r="Q23" s="260"/>
      <c r="R23" s="62"/>
    </row>
    <row r="24" spans="1:18" x14ac:dyDescent="0.15">
      <c r="A24" s="62"/>
      <c r="B24" s="233"/>
      <c r="C24" s="234"/>
      <c r="D24" s="234"/>
      <c r="E24" s="234"/>
      <c r="F24" s="234"/>
      <c r="G24" s="235"/>
      <c r="H24" s="258"/>
      <c r="I24" s="259"/>
      <c r="J24" s="259"/>
      <c r="K24" s="259"/>
      <c r="L24" s="259"/>
      <c r="M24" s="259"/>
      <c r="N24" s="259"/>
      <c r="O24" s="259"/>
      <c r="P24" s="259"/>
      <c r="Q24" s="260"/>
      <c r="R24" s="62"/>
    </row>
    <row r="25" spans="1:18" x14ac:dyDescent="0.15">
      <c r="A25" s="62"/>
      <c r="B25" s="233"/>
      <c r="C25" s="234"/>
      <c r="D25" s="234"/>
      <c r="E25" s="234"/>
      <c r="F25" s="234"/>
      <c r="G25" s="235"/>
      <c r="H25" s="258"/>
      <c r="I25" s="259"/>
      <c r="J25" s="259"/>
      <c r="K25" s="259"/>
      <c r="L25" s="259"/>
      <c r="M25" s="259"/>
      <c r="N25" s="259"/>
      <c r="O25" s="259"/>
      <c r="P25" s="259"/>
      <c r="Q25" s="260"/>
      <c r="R25" s="62"/>
    </row>
    <row r="26" spans="1:18" x14ac:dyDescent="0.15">
      <c r="A26" s="62"/>
      <c r="B26" s="233"/>
      <c r="C26" s="234"/>
      <c r="D26" s="234"/>
      <c r="E26" s="234"/>
      <c r="F26" s="234"/>
      <c r="G26" s="235"/>
      <c r="H26" s="258"/>
      <c r="I26" s="259"/>
      <c r="J26" s="259"/>
      <c r="K26" s="259"/>
      <c r="L26" s="259"/>
      <c r="M26" s="259"/>
      <c r="N26" s="259"/>
      <c r="O26" s="259"/>
      <c r="P26" s="259"/>
      <c r="Q26" s="260"/>
      <c r="R26" s="62"/>
    </row>
    <row r="27" spans="1:18" x14ac:dyDescent="0.15">
      <c r="A27" s="62"/>
      <c r="B27" s="233"/>
      <c r="C27" s="234"/>
      <c r="D27" s="234"/>
      <c r="E27" s="234"/>
      <c r="F27" s="234"/>
      <c r="G27" s="235"/>
      <c r="H27" s="258"/>
      <c r="I27" s="259"/>
      <c r="J27" s="259"/>
      <c r="K27" s="259"/>
      <c r="L27" s="259"/>
      <c r="M27" s="259"/>
      <c r="N27" s="259"/>
      <c r="O27" s="259"/>
      <c r="P27" s="259"/>
      <c r="Q27" s="260"/>
      <c r="R27" s="62"/>
    </row>
    <row r="28" spans="1:18" x14ac:dyDescent="0.15">
      <c r="A28" s="62"/>
      <c r="B28" s="233"/>
      <c r="C28" s="234"/>
      <c r="D28" s="234"/>
      <c r="E28" s="234"/>
      <c r="F28" s="234"/>
      <c r="G28" s="235"/>
      <c r="H28" s="258"/>
      <c r="I28" s="259"/>
      <c r="J28" s="259"/>
      <c r="K28" s="259"/>
      <c r="L28" s="259"/>
      <c r="M28" s="259"/>
      <c r="N28" s="259"/>
      <c r="O28" s="259"/>
      <c r="P28" s="259"/>
      <c r="Q28" s="260"/>
      <c r="R28" s="62"/>
    </row>
    <row r="29" spans="1:18" x14ac:dyDescent="0.15">
      <c r="A29" s="62"/>
      <c r="B29" s="236"/>
      <c r="C29" s="237"/>
      <c r="D29" s="237"/>
      <c r="E29" s="237"/>
      <c r="F29" s="237"/>
      <c r="G29" s="238"/>
      <c r="H29" s="261"/>
      <c r="I29" s="262"/>
      <c r="J29" s="262"/>
      <c r="K29" s="262"/>
      <c r="L29" s="262"/>
      <c r="M29" s="262"/>
      <c r="N29" s="262"/>
      <c r="O29" s="262"/>
      <c r="P29" s="262"/>
      <c r="Q29" s="263"/>
      <c r="R29" s="62"/>
    </row>
    <row r="30" spans="1:18" ht="30.75" customHeight="1" x14ac:dyDescent="0.15">
      <c r="B30" s="254" t="s">
        <v>7</v>
      </c>
      <c r="C30" s="255"/>
      <c r="D30" s="255"/>
      <c r="E30" s="255"/>
      <c r="F30" s="255"/>
      <c r="G30" s="256"/>
      <c r="H30" s="254" t="s">
        <v>109</v>
      </c>
      <c r="I30" s="257"/>
      <c r="J30" s="257"/>
      <c r="K30" s="257"/>
      <c r="L30" s="257"/>
      <c r="M30" s="257"/>
      <c r="N30" s="257"/>
      <c r="O30" s="257"/>
      <c r="P30" s="257"/>
      <c r="Q30" s="250"/>
    </row>
  </sheetData>
  <mergeCells count="25">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 ref="F9:G9"/>
    <mergeCell ref="H9:Q9"/>
    <mergeCell ref="B14:G29"/>
    <mergeCell ref="H14:Q14"/>
    <mergeCell ref="B2:Q2"/>
    <mergeCell ref="M4:Q4"/>
    <mergeCell ref="M5:Q5"/>
    <mergeCell ref="F7:G7"/>
    <mergeCell ref="H7:Q7"/>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78"/>
  <sheetViews>
    <sheetView tabSelected="1" view="pageBreakPreview" zoomScale="60" zoomScaleNormal="75" workbookViewId="0"/>
  </sheetViews>
  <sheetFormatPr defaultRowHeight="13.5" x14ac:dyDescent="0.15"/>
  <cols>
    <col min="1" max="1" width="7.25" style="5" customWidth="1"/>
    <col min="2" max="4" width="3.625" style="5" customWidth="1"/>
    <col min="5" max="10" width="4.375" style="5" customWidth="1"/>
    <col min="11" max="11" width="10.75" style="190" customWidth="1"/>
    <col min="12" max="12" width="1.25" style="11" hidden="1" customWidth="1"/>
    <col min="13" max="13" width="10.875" style="11" hidden="1" customWidth="1"/>
    <col min="14" max="16" width="9" style="11" hidden="1" customWidth="1"/>
    <col min="17" max="17" width="11.875" style="11" hidden="1" customWidth="1"/>
    <col min="18" max="18" width="9" style="11" hidden="1" customWidth="1"/>
    <col min="19" max="21" width="5.5" style="11" hidden="1" customWidth="1"/>
    <col min="22" max="23" width="15.25" style="11" hidden="1" customWidth="1"/>
    <col min="24" max="25" width="20.625" style="11" customWidth="1"/>
    <col min="26" max="26" width="10.75" style="11" customWidth="1"/>
    <col min="27" max="34" width="9" style="11" hidden="1" customWidth="1"/>
    <col min="35" max="35" width="8" style="11" hidden="1" customWidth="1"/>
    <col min="36" max="36" width="5.625" style="11" hidden="1" customWidth="1"/>
    <col min="37" max="38" width="20.625" style="11" customWidth="1"/>
    <col min="39" max="43" width="6.75" style="11" customWidth="1"/>
    <col min="44" max="16384" width="9" style="11"/>
  </cols>
  <sheetData>
    <row r="1" spans="1:51" ht="22.5" customHeight="1" x14ac:dyDescent="0.15">
      <c r="B1" s="101" t="s">
        <v>153</v>
      </c>
      <c r="C1" s="101"/>
      <c r="D1" s="101"/>
      <c r="E1" s="101"/>
      <c r="F1" s="101"/>
      <c r="G1" s="101"/>
      <c r="H1" s="101"/>
      <c r="I1" s="101"/>
      <c r="J1" s="101"/>
      <c r="K1" s="188"/>
      <c r="AM1" s="104" t="s">
        <v>43</v>
      </c>
    </row>
    <row r="2" spans="1:51" ht="20.25" customHeight="1" x14ac:dyDescent="0.15">
      <c r="B2" s="101"/>
      <c r="C2" s="101"/>
      <c r="D2" s="101"/>
      <c r="E2" s="101"/>
      <c r="F2" s="101"/>
      <c r="G2" s="101"/>
      <c r="H2" s="101"/>
      <c r="I2" s="101"/>
      <c r="J2" s="101"/>
      <c r="K2" s="188"/>
      <c r="L2" s="101"/>
      <c r="M2" s="101"/>
      <c r="N2" s="101"/>
      <c r="O2" s="101"/>
      <c r="P2" s="101"/>
      <c r="Q2" s="101"/>
      <c r="R2" s="101"/>
      <c r="S2" s="101"/>
      <c r="T2" s="101"/>
      <c r="U2" s="101"/>
      <c r="V2" s="101"/>
      <c r="W2" s="101"/>
      <c r="X2" s="101"/>
      <c r="Y2" s="101"/>
      <c r="Z2" s="101"/>
      <c r="AN2" s="102" t="s">
        <v>44</v>
      </c>
      <c r="AO2" s="274" t="s">
        <v>50</v>
      </c>
      <c r="AP2" s="274"/>
    </row>
    <row r="3" spans="1:51" ht="20.25" customHeight="1" x14ac:dyDescent="0.15">
      <c r="B3" s="101"/>
      <c r="C3" s="101"/>
      <c r="D3" s="101"/>
      <c r="E3" s="101"/>
      <c r="F3" s="101"/>
      <c r="G3" s="101"/>
      <c r="H3" s="101"/>
      <c r="I3" s="101"/>
      <c r="J3" s="101"/>
      <c r="K3" s="188"/>
      <c r="L3" s="101"/>
      <c r="M3" s="101"/>
      <c r="N3" s="101"/>
      <c r="O3" s="101"/>
      <c r="P3" s="101"/>
      <c r="Q3" s="101"/>
      <c r="R3" s="101"/>
      <c r="S3" s="101"/>
      <c r="T3" s="101"/>
      <c r="U3" s="101"/>
      <c r="V3" s="101"/>
      <c r="W3" s="101"/>
      <c r="X3" s="101"/>
      <c r="Y3" s="101"/>
      <c r="Z3" s="101"/>
      <c r="AN3" s="102" t="s">
        <v>45</v>
      </c>
      <c r="AO3" s="274" t="s">
        <v>51</v>
      </c>
      <c r="AP3" s="274"/>
    </row>
    <row r="4" spans="1:51" ht="20.25" customHeight="1" x14ac:dyDescent="0.15">
      <c r="B4" s="460" t="s">
        <v>35</v>
      </c>
      <c r="C4" s="461"/>
      <c r="D4" s="462"/>
      <c r="E4" s="466" t="s">
        <v>112</v>
      </c>
      <c r="F4" s="467"/>
      <c r="G4" s="467"/>
      <c r="H4" s="467"/>
      <c r="I4" s="467"/>
      <c r="J4" s="468"/>
      <c r="K4" s="472" t="s">
        <v>36</v>
      </c>
      <c r="L4" s="192"/>
      <c r="M4" s="192"/>
      <c r="N4" s="192"/>
      <c r="O4" s="192"/>
      <c r="P4" s="192"/>
      <c r="Q4" s="192"/>
      <c r="R4" s="192"/>
      <c r="S4" s="192"/>
      <c r="T4" s="192"/>
      <c r="U4" s="192"/>
      <c r="V4" s="192"/>
      <c r="W4" s="192"/>
      <c r="X4" s="460" t="s">
        <v>113</v>
      </c>
      <c r="Y4" s="462"/>
      <c r="Z4" s="474" t="s">
        <v>37</v>
      </c>
      <c r="AA4" s="1"/>
      <c r="AB4" s="1"/>
      <c r="AC4" s="1"/>
      <c r="AD4" s="1"/>
      <c r="AE4" s="1"/>
      <c r="AF4" s="1"/>
      <c r="AG4" s="1"/>
      <c r="AH4" s="1"/>
      <c r="AI4" s="1"/>
      <c r="AJ4" s="1"/>
      <c r="AK4" s="475" t="s">
        <v>114</v>
      </c>
      <c r="AL4" s="476"/>
      <c r="AN4" s="102" t="s">
        <v>46</v>
      </c>
      <c r="AO4" s="274" t="s">
        <v>48</v>
      </c>
      <c r="AP4" s="274"/>
    </row>
    <row r="5" spans="1:51" ht="20.25" customHeight="1" thickBot="1" x14ac:dyDescent="0.2">
      <c r="B5" s="463"/>
      <c r="C5" s="464"/>
      <c r="D5" s="465"/>
      <c r="E5" s="469"/>
      <c r="F5" s="470"/>
      <c r="G5" s="470"/>
      <c r="H5" s="470"/>
      <c r="I5" s="470"/>
      <c r="J5" s="471"/>
      <c r="K5" s="473"/>
      <c r="L5" s="193"/>
      <c r="M5" s="193"/>
      <c r="N5" s="193"/>
      <c r="O5" s="193"/>
      <c r="P5" s="193"/>
      <c r="Q5" s="193"/>
      <c r="R5" s="193"/>
      <c r="S5" s="193"/>
      <c r="T5" s="193"/>
      <c r="U5" s="193"/>
      <c r="V5" s="193"/>
      <c r="W5" s="193"/>
      <c r="X5" s="463"/>
      <c r="Y5" s="465"/>
      <c r="Z5" s="472"/>
      <c r="AA5" s="1"/>
      <c r="AB5" s="1"/>
      <c r="AC5" s="1"/>
      <c r="AD5" s="1"/>
      <c r="AE5" s="1"/>
      <c r="AF5" s="1"/>
      <c r="AG5" s="1"/>
      <c r="AH5" s="1"/>
      <c r="AI5" s="1"/>
      <c r="AJ5" s="1"/>
      <c r="AK5" s="477"/>
      <c r="AL5" s="478"/>
      <c r="AN5" s="105" t="s">
        <v>47</v>
      </c>
      <c r="AO5" s="514" t="s">
        <v>49</v>
      </c>
      <c r="AP5" s="514"/>
    </row>
    <row r="6" spans="1:51" s="4" customFormat="1" ht="30.75" customHeight="1" thickBot="1" x14ac:dyDescent="0.2">
      <c r="A6" s="18"/>
      <c r="B6" s="487" t="s">
        <v>42</v>
      </c>
      <c r="C6" s="488"/>
      <c r="D6" s="488"/>
      <c r="E6" s="488"/>
      <c r="F6" s="488"/>
      <c r="G6" s="488"/>
      <c r="H6" s="488"/>
      <c r="I6" s="488"/>
      <c r="J6" s="489"/>
      <c r="K6" s="503" t="s">
        <v>53</v>
      </c>
      <c r="L6" s="504"/>
      <c r="M6" s="504"/>
      <c r="N6" s="504"/>
      <c r="O6" s="504"/>
      <c r="P6" s="504"/>
      <c r="Q6" s="504"/>
      <c r="R6" s="504"/>
      <c r="S6" s="504"/>
      <c r="T6" s="504"/>
      <c r="U6" s="504"/>
      <c r="V6" s="504"/>
      <c r="W6" s="504"/>
      <c r="X6" s="504"/>
      <c r="Y6" s="505"/>
      <c r="Z6" s="503" t="s">
        <v>52</v>
      </c>
      <c r="AA6" s="504"/>
      <c r="AB6" s="504"/>
      <c r="AC6" s="504"/>
      <c r="AD6" s="504"/>
      <c r="AE6" s="504"/>
      <c r="AF6" s="504"/>
      <c r="AG6" s="504"/>
      <c r="AH6" s="504"/>
      <c r="AI6" s="504"/>
      <c r="AJ6" s="504"/>
      <c r="AK6" s="504"/>
      <c r="AL6" s="505"/>
      <c r="AM6" s="518" t="s">
        <v>57</v>
      </c>
      <c r="AN6" s="519"/>
      <c r="AO6" s="519"/>
      <c r="AP6" s="519"/>
      <c r="AQ6" s="520"/>
    </row>
    <row r="7" spans="1:51" s="138" customFormat="1" ht="30.75" customHeight="1" thickTop="1" thickBot="1" x14ac:dyDescent="0.2">
      <c r="A7" s="130"/>
      <c r="B7" s="398" t="s">
        <v>77</v>
      </c>
      <c r="C7" s="399"/>
      <c r="D7" s="399"/>
      <c r="E7" s="399"/>
      <c r="F7" s="399"/>
      <c r="G7" s="399"/>
      <c r="H7" s="399"/>
      <c r="I7" s="399"/>
      <c r="J7" s="400"/>
      <c r="K7" s="201" t="s">
        <v>55</v>
      </c>
      <c r="L7" s="202"/>
      <c r="M7" s="202"/>
      <c r="N7" s="202"/>
      <c r="O7" s="202"/>
      <c r="P7" s="202"/>
      <c r="Q7" s="202"/>
      <c r="R7" s="202"/>
      <c r="S7" s="202"/>
      <c r="T7" s="202"/>
      <c r="U7" s="202"/>
      <c r="V7" s="202"/>
      <c r="W7" s="202"/>
      <c r="X7" s="523" t="s">
        <v>78</v>
      </c>
      <c r="Y7" s="517"/>
      <c r="Z7" s="203" t="s">
        <v>55</v>
      </c>
      <c r="AA7" s="204"/>
      <c r="AB7" s="204"/>
      <c r="AC7" s="204"/>
      <c r="AD7" s="204"/>
      <c r="AE7" s="204"/>
      <c r="AF7" s="204"/>
      <c r="AG7" s="204"/>
      <c r="AH7" s="204"/>
      <c r="AI7" s="204"/>
      <c r="AJ7" s="204"/>
      <c r="AK7" s="581" t="s">
        <v>78</v>
      </c>
      <c r="AL7" s="582"/>
      <c r="AM7" s="521"/>
      <c r="AN7" s="380"/>
      <c r="AO7" s="380"/>
      <c r="AP7" s="380"/>
      <c r="AQ7" s="522"/>
    </row>
    <row r="8" spans="1:51" s="138" customFormat="1" ht="30.75" hidden="1" customHeight="1" thickTop="1" thickBot="1" x14ac:dyDescent="0.2">
      <c r="A8" s="130"/>
      <c r="B8" s="197"/>
      <c r="C8" s="198"/>
      <c r="D8" s="198"/>
      <c r="E8" s="198"/>
      <c r="F8" s="198"/>
      <c r="G8" s="198"/>
      <c r="H8" s="198"/>
      <c r="I8" s="198"/>
      <c r="J8" s="199"/>
      <c r="K8" s="200"/>
      <c r="L8" s="132"/>
      <c r="M8" s="132"/>
      <c r="N8" s="132"/>
      <c r="O8" s="132"/>
      <c r="P8" s="133"/>
      <c r="Q8" s="103" t="s">
        <v>20</v>
      </c>
      <c r="R8" s="506" t="s">
        <v>21</v>
      </c>
      <c r="S8" s="506"/>
      <c r="T8" s="506"/>
      <c r="U8" s="507"/>
      <c r="V8" s="135"/>
      <c r="W8" s="135"/>
      <c r="X8" s="135"/>
      <c r="Y8" s="135"/>
      <c r="Z8" s="126"/>
      <c r="AA8" s="132"/>
      <c r="AB8" s="132"/>
      <c r="AC8" s="132"/>
      <c r="AD8" s="132"/>
      <c r="AE8" s="133"/>
      <c r="AF8" s="133"/>
      <c r="AG8" s="134"/>
      <c r="AH8" s="135"/>
      <c r="AI8" s="135"/>
      <c r="AJ8" s="135"/>
      <c r="AK8" s="135"/>
      <c r="AL8" s="135"/>
      <c r="AM8" s="131"/>
      <c r="AN8" s="136"/>
      <c r="AO8" s="136"/>
      <c r="AP8" s="136"/>
      <c r="AQ8" s="137"/>
    </row>
    <row r="9" spans="1:51" ht="25.5" hidden="1" customHeight="1" thickTop="1" thickBot="1" x14ac:dyDescent="0.2">
      <c r="B9" s="398" t="s">
        <v>10</v>
      </c>
      <c r="C9" s="399"/>
      <c r="D9" s="399"/>
      <c r="E9" s="399"/>
      <c r="F9" s="399"/>
      <c r="G9" s="399"/>
      <c r="H9" s="399"/>
      <c r="I9" s="399"/>
      <c r="J9" s="400"/>
      <c r="K9" s="177" t="s">
        <v>28</v>
      </c>
      <c r="L9" s="93"/>
      <c r="M9" s="93"/>
      <c r="N9" s="93"/>
      <c r="O9" s="93"/>
      <c r="P9" s="94" t="s">
        <v>15</v>
      </c>
      <c r="Q9" s="95">
        <v>3</v>
      </c>
      <c r="R9" s="96">
        <v>2.5</v>
      </c>
      <c r="S9" s="93" t="s">
        <v>19</v>
      </c>
      <c r="T9" s="93"/>
      <c r="U9" s="93"/>
      <c r="V9" s="93"/>
      <c r="W9" s="93"/>
      <c r="X9" s="93"/>
      <c r="Y9" s="93"/>
      <c r="Z9" s="114" t="s">
        <v>28</v>
      </c>
      <c r="AA9" s="97"/>
      <c r="AB9" s="97"/>
      <c r="AC9" s="97"/>
      <c r="AD9" s="97"/>
      <c r="AE9" s="98" t="s">
        <v>15</v>
      </c>
      <c r="AF9" s="99">
        <v>3</v>
      </c>
      <c r="AG9" s="100">
        <v>2.5</v>
      </c>
      <c r="AH9" s="97" t="s">
        <v>19</v>
      </c>
      <c r="AI9" s="97"/>
      <c r="AJ9" s="97"/>
      <c r="AK9" s="97"/>
      <c r="AL9" s="97"/>
      <c r="AM9" s="515" t="s">
        <v>28</v>
      </c>
      <c r="AN9" s="516"/>
      <c r="AO9" s="516"/>
      <c r="AP9" s="516"/>
      <c r="AQ9" s="517"/>
    </row>
    <row r="10" spans="1:51" s="1" customFormat="1" ht="40.5" customHeight="1" thickBot="1" x14ac:dyDescent="0.2">
      <c r="A10" s="19"/>
      <c r="B10" s="401" t="s">
        <v>59</v>
      </c>
      <c r="C10" s="402"/>
      <c r="D10" s="402"/>
      <c r="E10" s="402"/>
      <c r="F10" s="402"/>
      <c r="G10" s="402"/>
      <c r="H10" s="402"/>
      <c r="I10" s="402"/>
      <c r="J10" s="403"/>
      <c r="K10" s="115" t="str">
        <f>IF(M10="評価なし","評価なし",IF(M10&gt;=2.5,"A",IF(M10&gt;=1.5,"B", IF(M10&gt;=0.5,"C",IF(M10&lt;0.5,"D","評価なし")))))</f>
        <v>A</v>
      </c>
      <c r="L10" s="67"/>
      <c r="M10" s="68">
        <f>IF(AND(M12="評価なし",M14="評価なし",M16="評価なし",M21="評価なし",M22="評価なし",M27="評価なし",M28="評価なし",M29="評価なし",M30="評価なし"),"評価なし",(N12+N14+N16+N21+N22+N27+N28+N29+N30)/(9-N10))</f>
        <v>2.8888888888888888</v>
      </c>
      <c r="N10" s="69">
        <f>COUNTIF(M12:M17,"評価なし")+COUNTIF(M21:M22,"評価なし")+COUNTIF(M27:M30,"評価なし")</f>
        <v>0</v>
      </c>
      <c r="O10" s="67"/>
      <c r="P10" s="70" t="s">
        <v>16</v>
      </c>
      <c r="Q10" s="71">
        <v>2</v>
      </c>
      <c r="R10" s="72">
        <v>1.5</v>
      </c>
      <c r="S10" s="67" t="s">
        <v>19</v>
      </c>
      <c r="T10" s="67">
        <v>2.5</v>
      </c>
      <c r="U10" s="67" t="s">
        <v>26</v>
      </c>
      <c r="V10" s="67"/>
      <c r="W10" s="67"/>
      <c r="X10" s="530"/>
      <c r="Y10" s="531"/>
      <c r="Z10" s="115" t="str">
        <f>IF(AB10="評価なし","評価なし",IF(AB10&gt;=2.5,"A",IF(AB10&gt;=1.5,"B", IF(AB10&gt;=0.5,"C",IF(AB10&lt;0.5,"D","評価なし")))))</f>
        <v>A</v>
      </c>
      <c r="AA10" s="2"/>
      <c r="AB10" s="65">
        <f>IF(AND(AB12="評価なし",AB14="評価なし",AB16="評価なし",AB21="評価なし",AB22="評価なし",AB27="評価なし",AB28="評価なし",AB29="評価なし",AB30="評価なし"),"評価なし",(AC12+AC14+AC16+AC21+AC22+AC27+AC28+AC29+AC30)/(9-AC10))</f>
        <v>2.7777777777777777</v>
      </c>
      <c r="AC10" s="40">
        <f>COUNTIF(AB12:AB17,"評価なし")+COUNTIF(AB21:AB22,"評価なし")+COUNTIF(AB27:AB30,"評価なし")</f>
        <v>0</v>
      </c>
      <c r="AD10" s="2"/>
      <c r="AE10" s="17" t="s">
        <v>16</v>
      </c>
      <c r="AF10" s="23">
        <v>2</v>
      </c>
      <c r="AG10" s="24">
        <v>1.5</v>
      </c>
      <c r="AH10" s="25" t="s">
        <v>19</v>
      </c>
      <c r="AI10" s="25">
        <v>2.5</v>
      </c>
      <c r="AJ10" s="25" t="s">
        <v>26</v>
      </c>
      <c r="AK10" s="530"/>
      <c r="AL10" s="552"/>
      <c r="AM10" s="401" t="s">
        <v>56</v>
      </c>
      <c r="AN10" s="402"/>
      <c r="AO10" s="402"/>
      <c r="AP10" s="402"/>
      <c r="AQ10" s="403"/>
      <c r="AR10" s="86"/>
      <c r="AS10" s="86"/>
      <c r="AT10" s="86"/>
      <c r="AU10" s="86"/>
      <c r="AV10" s="86"/>
      <c r="AW10" s="86"/>
      <c r="AX10" s="86"/>
      <c r="AY10" s="86"/>
    </row>
    <row r="11" spans="1:51" ht="42" customHeight="1" x14ac:dyDescent="0.15">
      <c r="B11" s="407" t="s">
        <v>29</v>
      </c>
      <c r="C11" s="408"/>
      <c r="D11" s="408"/>
      <c r="E11" s="408"/>
      <c r="F11" s="408"/>
      <c r="G11" s="408"/>
      <c r="H11" s="408"/>
      <c r="I11" s="408"/>
      <c r="J11" s="409"/>
      <c r="K11" s="125" t="str">
        <f>IF(M11="評価なし","評価なし",IF(M11&gt;=2.5,"A",IF(M11&gt;=1.5,"B", IF(M11&gt;=0.5,"C",IF(M11&lt;0.5,"D","評価なし")))))</f>
        <v>A</v>
      </c>
      <c r="L11" s="15"/>
      <c r="M11" s="66">
        <f>IF(AND(M12="評価なし",M14="評価なし",M16="評価なし"),"評価なし",(N12+N14+N16)/(3-N11))</f>
        <v>3</v>
      </c>
      <c r="N11" s="15">
        <f>COUNTIF(M12:M17,"評価なし")</f>
        <v>0</v>
      </c>
      <c r="O11" s="15"/>
      <c r="P11" s="26" t="s">
        <v>17</v>
      </c>
      <c r="Q11" s="27">
        <v>1</v>
      </c>
      <c r="R11" s="28">
        <v>0.5</v>
      </c>
      <c r="S11" s="29" t="s">
        <v>19</v>
      </c>
      <c r="T11" s="29">
        <v>1.5</v>
      </c>
      <c r="U11" s="29" t="s">
        <v>26</v>
      </c>
      <c r="V11" s="29"/>
      <c r="W11" s="29"/>
      <c r="X11" s="532"/>
      <c r="Y11" s="533"/>
      <c r="Z11" s="127" t="str">
        <f>IF(AB11="評価なし","評価なし",IF(AB11&gt;=2.5,"A",IF(AB11&gt;=1.5,"B", IF(AB11&gt;=0.5,"C",IF(AB11&lt;0.5,"D","評価なし")))))</f>
        <v>A</v>
      </c>
      <c r="AA11" s="15"/>
      <c r="AB11" s="12">
        <f>IF(AND(AB12="評価なし",AB14="評価なし",AB16="評価なし"),"評価なし",(AC12+AC14+AC16)/(3-AC11))</f>
        <v>2.6666666666666665</v>
      </c>
      <c r="AC11" s="15">
        <f>COUNTIF(AB12:AB17,"評価なし")</f>
        <v>0</v>
      </c>
      <c r="AD11" s="15"/>
      <c r="AE11" s="8" t="s">
        <v>17</v>
      </c>
      <c r="AF11" s="9">
        <v>1</v>
      </c>
      <c r="AG11" s="6">
        <v>0.5</v>
      </c>
      <c r="AH11" s="7" t="s">
        <v>19</v>
      </c>
      <c r="AI11" s="7">
        <v>1.5</v>
      </c>
      <c r="AJ11" s="7" t="s">
        <v>26</v>
      </c>
      <c r="AK11" s="335"/>
      <c r="AL11" s="336"/>
      <c r="AM11" s="407" t="s">
        <v>29</v>
      </c>
      <c r="AN11" s="408"/>
      <c r="AO11" s="408"/>
      <c r="AP11" s="408"/>
      <c r="AQ11" s="409"/>
      <c r="AR11" s="64"/>
      <c r="AS11" s="64"/>
      <c r="AT11" s="64"/>
      <c r="AU11" s="64"/>
      <c r="AV11" s="64"/>
      <c r="AW11" s="64"/>
      <c r="AX11" s="64"/>
      <c r="AY11" s="64"/>
    </row>
    <row r="12" spans="1:51" ht="52.5" customHeight="1" x14ac:dyDescent="0.15">
      <c r="B12" s="410" t="s">
        <v>93</v>
      </c>
      <c r="C12" s="411"/>
      <c r="D12" s="411"/>
      <c r="E12" s="411"/>
      <c r="F12" s="411"/>
      <c r="G12" s="411"/>
      <c r="H12" s="411"/>
      <c r="I12" s="411"/>
      <c r="J12" s="412"/>
      <c r="K12" s="513" t="s">
        <v>110</v>
      </c>
      <c r="L12" s="41"/>
      <c r="M12" s="508" t="str">
        <f>IF(K12="A","3",IF(K12="B","2", IF(K12="C","1",IF(K12="D","0","評価なし"))))</f>
        <v>3</v>
      </c>
      <c r="N12" s="75" t="str">
        <f>IF(M12="評価なし",0,M12)</f>
        <v>3</v>
      </c>
      <c r="O12" s="41"/>
      <c r="P12" s="113" t="s">
        <v>18</v>
      </c>
      <c r="Q12" s="77">
        <v>0</v>
      </c>
      <c r="R12" s="78">
        <v>0.5</v>
      </c>
      <c r="S12" s="79" t="s">
        <v>26</v>
      </c>
      <c r="T12" s="79"/>
      <c r="U12" s="79"/>
      <c r="V12" s="79"/>
      <c r="W12" s="79"/>
      <c r="X12" s="534" t="s">
        <v>126</v>
      </c>
      <c r="Y12" s="535"/>
      <c r="Z12" s="513" t="s">
        <v>111</v>
      </c>
      <c r="AA12" s="122"/>
      <c r="AB12" s="566" t="str">
        <f>IF(Z12="A","3",IF(Z12="B","2", IF(Z12="C","1",IF(Z12="D","0","評価なし"))))</f>
        <v>2</v>
      </c>
      <c r="AC12" s="56" t="str">
        <f>IF(AB12="評価なし",0,AB12)</f>
        <v>2</v>
      </c>
      <c r="AD12" s="122"/>
      <c r="AE12" s="139" t="s">
        <v>102</v>
      </c>
      <c r="AF12" s="140">
        <v>0</v>
      </c>
      <c r="AG12" s="141">
        <v>0.5</v>
      </c>
      <c r="AH12" s="142" t="s">
        <v>26</v>
      </c>
      <c r="AI12" s="142"/>
      <c r="AJ12" s="142"/>
      <c r="AK12" s="553" t="s">
        <v>172</v>
      </c>
      <c r="AL12" s="554"/>
      <c r="AM12" s="524" t="s">
        <v>213</v>
      </c>
      <c r="AN12" s="525"/>
      <c r="AO12" s="525"/>
      <c r="AP12" s="525"/>
      <c r="AQ12" s="526"/>
    </row>
    <row r="13" spans="1:51" ht="52.5" customHeight="1" x14ac:dyDescent="0.15">
      <c r="B13" s="413"/>
      <c r="C13" s="414"/>
      <c r="D13" s="414"/>
      <c r="E13" s="414"/>
      <c r="F13" s="414"/>
      <c r="G13" s="414"/>
      <c r="H13" s="414"/>
      <c r="I13" s="414"/>
      <c r="J13" s="415"/>
      <c r="K13" s="511"/>
      <c r="L13" s="42"/>
      <c r="M13" s="509" t="str">
        <f>IF(K13="A","10",IF(K13="B","8", IF(K13="C","7",IF(K13="D","5","0"))))</f>
        <v>0</v>
      </c>
      <c r="N13" s="42"/>
      <c r="O13" s="42"/>
      <c r="P13" s="80" t="s">
        <v>22</v>
      </c>
      <c r="Q13" s="42"/>
      <c r="R13" s="42"/>
      <c r="S13" s="42"/>
      <c r="T13" s="42"/>
      <c r="U13" s="42"/>
      <c r="V13" s="42"/>
      <c r="W13" s="42"/>
      <c r="X13" s="536"/>
      <c r="Y13" s="537"/>
      <c r="Z13" s="511"/>
      <c r="AA13" s="58"/>
      <c r="AB13" s="567" t="str">
        <f>IF(Z13="A","10",IF(Z13="B","8", IF(Z13="C","7",IF(Z13="D","5","0"))))</f>
        <v>0</v>
      </c>
      <c r="AC13" s="58"/>
      <c r="AD13" s="58"/>
      <c r="AE13" s="143" t="s">
        <v>22</v>
      </c>
      <c r="AF13" s="58"/>
      <c r="AG13" s="58"/>
      <c r="AH13" s="58"/>
      <c r="AI13" s="58"/>
      <c r="AJ13" s="58"/>
      <c r="AK13" s="555"/>
      <c r="AL13" s="556"/>
      <c r="AM13" s="527"/>
      <c r="AN13" s="528"/>
      <c r="AO13" s="528"/>
      <c r="AP13" s="528"/>
      <c r="AQ13" s="529"/>
    </row>
    <row r="14" spans="1:51" ht="52.5" customHeight="1" x14ac:dyDescent="0.15">
      <c r="B14" s="416" t="s">
        <v>92</v>
      </c>
      <c r="C14" s="417"/>
      <c r="D14" s="417"/>
      <c r="E14" s="417"/>
      <c r="F14" s="417"/>
      <c r="G14" s="417"/>
      <c r="H14" s="417"/>
      <c r="I14" s="417"/>
      <c r="J14" s="418"/>
      <c r="K14" s="511" t="s">
        <v>110</v>
      </c>
      <c r="L14" s="42"/>
      <c r="M14" s="509" t="str">
        <f>IF(K14="A","3",IF(K14="B","2", IF(K14="C","1",IF(K14="D","0","評価なし"))))</f>
        <v>3</v>
      </c>
      <c r="N14" s="81" t="str">
        <f>IF(M14="評価なし",0,M14)</f>
        <v>3</v>
      </c>
      <c r="O14" s="42"/>
      <c r="P14" s="42" t="s">
        <v>25</v>
      </c>
      <c r="Q14" s="42"/>
      <c r="R14" s="42"/>
      <c r="S14" s="42"/>
      <c r="T14" s="42"/>
      <c r="U14" s="42"/>
      <c r="V14" s="42"/>
      <c r="W14" s="42"/>
      <c r="X14" s="538" t="s">
        <v>115</v>
      </c>
      <c r="Y14" s="539"/>
      <c r="Z14" s="511" t="s">
        <v>110</v>
      </c>
      <c r="AA14" s="58"/>
      <c r="AB14" s="567" t="str">
        <f>IF(Z14="A","3",IF(Z14="B","2", IF(Z14="C","1",IF(Z14="D","0","評価なし"))))</f>
        <v>3</v>
      </c>
      <c r="AC14" s="59" t="str">
        <f>IF(AB14="評価なし",0,AB14)</f>
        <v>3</v>
      </c>
      <c r="AD14" s="58"/>
      <c r="AE14" s="58" t="s">
        <v>101</v>
      </c>
      <c r="AF14" s="58"/>
      <c r="AG14" s="58"/>
      <c r="AH14" s="58"/>
      <c r="AI14" s="58"/>
      <c r="AJ14" s="58"/>
      <c r="AK14" s="557" t="s">
        <v>202</v>
      </c>
      <c r="AL14" s="558"/>
      <c r="AM14" s="527" t="s">
        <v>213</v>
      </c>
      <c r="AN14" s="528"/>
      <c r="AO14" s="528"/>
      <c r="AP14" s="528"/>
      <c r="AQ14" s="529"/>
    </row>
    <row r="15" spans="1:51" ht="52.5" customHeight="1" x14ac:dyDescent="0.15">
      <c r="B15" s="413"/>
      <c r="C15" s="414"/>
      <c r="D15" s="414"/>
      <c r="E15" s="414"/>
      <c r="F15" s="414"/>
      <c r="G15" s="414"/>
      <c r="H15" s="414"/>
      <c r="I15" s="414"/>
      <c r="J15" s="415"/>
      <c r="K15" s="511"/>
      <c r="L15" s="42"/>
      <c r="M15" s="509" t="str">
        <f>IF(K15="A","10",IF(K15="B","8", IF(K15="C","7",IF(K15="D","5","0"))))</f>
        <v>0</v>
      </c>
      <c r="N15" s="42"/>
      <c r="O15" s="42"/>
      <c r="P15" s="42" t="s">
        <v>23</v>
      </c>
      <c r="Q15" s="42"/>
      <c r="R15" s="42"/>
      <c r="S15" s="42"/>
      <c r="T15" s="42"/>
      <c r="U15" s="42"/>
      <c r="V15" s="42"/>
      <c r="W15" s="42"/>
      <c r="X15" s="540"/>
      <c r="Y15" s="541"/>
      <c r="Z15" s="511"/>
      <c r="AA15" s="58"/>
      <c r="AB15" s="567" t="str">
        <f>IF(Z15="A","10",IF(Z15="B","8", IF(Z15="C","7",IF(Z15="D","5","0"))))</f>
        <v>0</v>
      </c>
      <c r="AC15" s="58"/>
      <c r="AD15" s="58"/>
      <c r="AE15" s="58" t="s">
        <v>23</v>
      </c>
      <c r="AF15" s="58"/>
      <c r="AG15" s="58"/>
      <c r="AH15" s="58"/>
      <c r="AI15" s="58"/>
      <c r="AJ15" s="58"/>
      <c r="AK15" s="559"/>
      <c r="AL15" s="560"/>
      <c r="AM15" s="527"/>
      <c r="AN15" s="528"/>
      <c r="AO15" s="528"/>
      <c r="AP15" s="528"/>
      <c r="AQ15" s="529"/>
    </row>
    <row r="16" spans="1:51" ht="52.5" customHeight="1" x14ac:dyDescent="0.15">
      <c r="B16" s="416" t="s">
        <v>94</v>
      </c>
      <c r="C16" s="417"/>
      <c r="D16" s="417"/>
      <c r="E16" s="417"/>
      <c r="F16" s="417"/>
      <c r="G16" s="417"/>
      <c r="H16" s="417"/>
      <c r="I16" s="417"/>
      <c r="J16" s="418"/>
      <c r="K16" s="511" t="s">
        <v>110</v>
      </c>
      <c r="L16" s="42"/>
      <c r="M16" s="509" t="str">
        <f>IF(K16="A","3",IF(K16="B","2", IF(K16="C","1",IF(K16="D","0","評価なし"))))</f>
        <v>3</v>
      </c>
      <c r="N16" s="81" t="str">
        <f>IF(M16="評価なし",0,M16)</f>
        <v>3</v>
      </c>
      <c r="O16" s="42"/>
      <c r="P16" s="42" t="s">
        <v>24</v>
      </c>
      <c r="Q16" s="42"/>
      <c r="R16" s="42"/>
      <c r="S16" s="42"/>
      <c r="T16" s="42"/>
      <c r="U16" s="42"/>
      <c r="V16" s="42"/>
      <c r="W16" s="42"/>
      <c r="X16" s="542" t="s">
        <v>158</v>
      </c>
      <c r="Y16" s="543"/>
      <c r="Z16" s="511" t="s">
        <v>110</v>
      </c>
      <c r="AA16" s="58"/>
      <c r="AB16" s="567" t="str">
        <f>IF(Z16="A","3",IF(Z16="B","2", IF(Z16="C","1",IF(Z16="D","0","評価なし"))))</f>
        <v>3</v>
      </c>
      <c r="AC16" s="59" t="str">
        <f>IF(AB16="評価なし",0,AB16)</f>
        <v>3</v>
      </c>
      <c r="AD16" s="58"/>
      <c r="AE16" s="58" t="s">
        <v>24</v>
      </c>
      <c r="AF16" s="58"/>
      <c r="AG16" s="58"/>
      <c r="AH16" s="58"/>
      <c r="AI16" s="58"/>
      <c r="AJ16" s="58"/>
      <c r="AK16" s="557" t="s">
        <v>173</v>
      </c>
      <c r="AL16" s="558"/>
      <c r="AM16" s="527" t="s">
        <v>213</v>
      </c>
      <c r="AN16" s="528"/>
      <c r="AO16" s="528"/>
      <c r="AP16" s="528"/>
      <c r="AQ16" s="529"/>
    </row>
    <row r="17" spans="1:51" ht="69.75" customHeight="1" x14ac:dyDescent="0.15">
      <c r="B17" s="419"/>
      <c r="C17" s="420"/>
      <c r="D17" s="420"/>
      <c r="E17" s="420"/>
      <c r="F17" s="420"/>
      <c r="G17" s="420"/>
      <c r="H17" s="420"/>
      <c r="I17" s="420"/>
      <c r="J17" s="421"/>
      <c r="K17" s="512"/>
      <c r="L17" s="82"/>
      <c r="M17" s="510" t="str">
        <f>IF(K17="A","10",IF(K17="B","8", IF(K17="C","7",IF(K17="D","5","0"))))</f>
        <v>0</v>
      </c>
      <c r="N17" s="82"/>
      <c r="O17" s="82"/>
      <c r="P17" s="82" t="s">
        <v>27</v>
      </c>
      <c r="Q17" s="82"/>
      <c r="R17" s="82"/>
      <c r="S17" s="82"/>
      <c r="T17" s="82"/>
      <c r="U17" s="82"/>
      <c r="V17" s="82"/>
      <c r="W17" s="82"/>
      <c r="X17" s="544"/>
      <c r="Y17" s="545"/>
      <c r="Z17" s="512"/>
      <c r="AA17" s="144"/>
      <c r="AB17" s="568" t="str">
        <f>IF(Z17="A","10",IF(Z17="B","8", IF(Z17="C","7",IF(Z17="D","5","0"))))</f>
        <v>0</v>
      </c>
      <c r="AC17" s="144"/>
      <c r="AD17" s="144"/>
      <c r="AE17" s="144" t="s">
        <v>27</v>
      </c>
      <c r="AF17" s="144"/>
      <c r="AG17" s="144"/>
      <c r="AH17" s="144"/>
      <c r="AI17" s="144"/>
      <c r="AJ17" s="144"/>
      <c r="AK17" s="561"/>
      <c r="AL17" s="562"/>
      <c r="AM17" s="569"/>
      <c r="AN17" s="570"/>
      <c r="AO17" s="570"/>
      <c r="AP17" s="570"/>
      <c r="AQ17" s="571"/>
    </row>
    <row r="18" spans="1:51" s="5" customFormat="1" ht="79.5" customHeight="1" x14ac:dyDescent="0.15">
      <c r="B18" s="292" t="s">
        <v>63</v>
      </c>
      <c r="C18" s="293"/>
      <c r="D18" s="293"/>
      <c r="E18" s="293"/>
      <c r="F18" s="293"/>
      <c r="G18" s="293"/>
      <c r="H18" s="293"/>
      <c r="I18" s="293"/>
      <c r="J18" s="294"/>
      <c r="K18" s="563" t="s">
        <v>156</v>
      </c>
      <c r="L18" s="564"/>
      <c r="M18" s="564"/>
      <c r="N18" s="564"/>
      <c r="O18" s="564"/>
      <c r="P18" s="564"/>
      <c r="Q18" s="564"/>
      <c r="R18" s="564"/>
      <c r="S18" s="564"/>
      <c r="T18" s="564"/>
      <c r="U18" s="564"/>
      <c r="V18" s="564"/>
      <c r="W18" s="564"/>
      <c r="X18" s="564"/>
      <c r="Y18" s="565"/>
      <c r="Z18" s="563" t="s">
        <v>203</v>
      </c>
      <c r="AA18" s="564"/>
      <c r="AB18" s="564"/>
      <c r="AC18" s="564"/>
      <c r="AD18" s="564"/>
      <c r="AE18" s="564"/>
      <c r="AF18" s="564"/>
      <c r="AG18" s="564"/>
      <c r="AH18" s="564"/>
      <c r="AI18" s="564"/>
      <c r="AJ18" s="564"/>
      <c r="AK18" s="564"/>
      <c r="AL18" s="565"/>
      <c r="AM18" s="578" t="s">
        <v>213</v>
      </c>
      <c r="AN18" s="579"/>
      <c r="AO18" s="579"/>
      <c r="AP18" s="579"/>
      <c r="AQ18" s="580"/>
    </row>
    <row r="19" spans="1:51" ht="76.5" customHeight="1" thickBot="1" x14ac:dyDescent="0.2">
      <c r="B19" s="295" t="s">
        <v>54</v>
      </c>
      <c r="C19" s="296"/>
      <c r="D19" s="296"/>
      <c r="E19" s="296"/>
      <c r="F19" s="296"/>
      <c r="G19" s="296"/>
      <c r="H19" s="296"/>
      <c r="I19" s="296"/>
      <c r="J19" s="297"/>
      <c r="K19" s="583" t="s">
        <v>170</v>
      </c>
      <c r="L19" s="584"/>
      <c r="M19" s="584"/>
      <c r="N19" s="584"/>
      <c r="O19" s="584"/>
      <c r="P19" s="584"/>
      <c r="Q19" s="584"/>
      <c r="R19" s="584"/>
      <c r="S19" s="584"/>
      <c r="T19" s="584"/>
      <c r="U19" s="584"/>
      <c r="V19" s="584"/>
      <c r="W19" s="584"/>
      <c r="X19" s="584"/>
      <c r="Y19" s="585"/>
      <c r="Z19" s="575" t="s">
        <v>191</v>
      </c>
      <c r="AA19" s="576"/>
      <c r="AB19" s="576"/>
      <c r="AC19" s="576"/>
      <c r="AD19" s="576"/>
      <c r="AE19" s="576"/>
      <c r="AF19" s="576"/>
      <c r="AG19" s="576"/>
      <c r="AH19" s="576"/>
      <c r="AI19" s="576"/>
      <c r="AJ19" s="576"/>
      <c r="AK19" s="576"/>
      <c r="AL19" s="577"/>
      <c r="AM19" s="490" t="s">
        <v>213</v>
      </c>
      <c r="AN19" s="343"/>
      <c r="AO19" s="343"/>
      <c r="AP19" s="343"/>
      <c r="AQ19" s="344"/>
    </row>
    <row r="20" spans="1:51" s="13" customFormat="1" ht="42" customHeight="1" x14ac:dyDescent="0.15">
      <c r="A20" s="19"/>
      <c r="B20" s="422" t="s">
        <v>30</v>
      </c>
      <c r="C20" s="423"/>
      <c r="D20" s="423"/>
      <c r="E20" s="423"/>
      <c r="F20" s="423"/>
      <c r="G20" s="423"/>
      <c r="H20" s="423"/>
      <c r="I20" s="423"/>
      <c r="J20" s="424"/>
      <c r="K20" s="110" t="str">
        <f>IF(M20="評価なし","評価なし",IF(M20&gt;=2.5,"A",IF(M20&gt;=1.5,"B", IF(M20&gt;=0.5,"C",IF(M20&lt;0.5,"D","評価なし")))))</f>
        <v>A</v>
      </c>
      <c r="L20" s="40"/>
      <c r="M20" s="30">
        <f>IF(AND(M21="評価なし",M22="評価なし"),"評価なし",(N21+N22)/(2-N20))</f>
        <v>3</v>
      </c>
      <c r="N20" s="40">
        <f>COUNTIF(M21:M22,"評価なし")</f>
        <v>0</v>
      </c>
      <c r="O20" s="40"/>
      <c r="P20" s="40"/>
      <c r="Q20" s="40"/>
      <c r="R20" s="40"/>
      <c r="S20" s="40"/>
      <c r="T20" s="40"/>
      <c r="U20" s="40"/>
      <c r="V20" s="40"/>
      <c r="W20" s="40"/>
      <c r="X20" s="368"/>
      <c r="Y20" s="613"/>
      <c r="Z20" s="110" t="str">
        <f>IF(AB20="評価なし","評価なし",IF(AB20&gt;=2.5,"A",IF(AB20&gt;=1.5,"B", IF(AB20&gt;=0.5,"C",IF(AB20&lt;0.5,"D","評価なし")))))</f>
        <v>A</v>
      </c>
      <c r="AA20" s="40"/>
      <c r="AB20" s="30">
        <f>IF(AND(AB21="評価なし",AB22="評価なし"),"評価なし",(AC21+AC22)/(2-AC20))</f>
        <v>3</v>
      </c>
      <c r="AC20" s="40">
        <f>COUNTIF(AB21:AB22,"評価なし")</f>
        <v>0</v>
      </c>
      <c r="AD20" s="40"/>
      <c r="AE20" s="40"/>
      <c r="AF20" s="40"/>
      <c r="AG20" s="40"/>
      <c r="AH20" s="40"/>
      <c r="AI20" s="40"/>
      <c r="AJ20" s="40"/>
      <c r="AK20" s="614"/>
      <c r="AL20" s="615"/>
      <c r="AM20" s="572" t="s">
        <v>30</v>
      </c>
      <c r="AN20" s="573"/>
      <c r="AO20" s="573"/>
      <c r="AP20" s="573"/>
      <c r="AQ20" s="574"/>
      <c r="AR20" s="87"/>
      <c r="AS20" s="88"/>
      <c r="AT20" s="88"/>
      <c r="AU20" s="88"/>
      <c r="AV20" s="88"/>
      <c r="AW20" s="88"/>
      <c r="AX20" s="88"/>
      <c r="AY20" s="88"/>
    </row>
    <row r="21" spans="1:51" s="13" customFormat="1" ht="114.75" customHeight="1" x14ac:dyDescent="0.15">
      <c r="A21" s="19"/>
      <c r="B21" s="425" t="s">
        <v>11</v>
      </c>
      <c r="C21" s="426"/>
      <c r="D21" s="426"/>
      <c r="E21" s="426"/>
      <c r="F21" s="426"/>
      <c r="G21" s="426"/>
      <c r="H21" s="426"/>
      <c r="I21" s="426"/>
      <c r="J21" s="427"/>
      <c r="K21" s="116" t="s">
        <v>110</v>
      </c>
      <c r="L21" s="41"/>
      <c r="M21" s="35" t="str">
        <f>IF(K21="A","3",IF(K21="B","2", IF(K21="C","1",IF(K21="D","0","評価なし"))))</f>
        <v>3</v>
      </c>
      <c r="N21" s="75" t="str">
        <f>IF(M21="評価なし",0,M21)</f>
        <v>3</v>
      </c>
      <c r="O21" s="41"/>
      <c r="P21" s="41"/>
      <c r="Q21" s="41"/>
      <c r="R21" s="41"/>
      <c r="S21" s="41"/>
      <c r="T21" s="41"/>
      <c r="U21" s="41"/>
      <c r="V21" s="41"/>
      <c r="W21" s="41"/>
      <c r="X21" s="616" t="s">
        <v>159</v>
      </c>
      <c r="Y21" s="617"/>
      <c r="Z21" s="116" t="s">
        <v>110</v>
      </c>
      <c r="AA21" s="124"/>
      <c r="AB21" s="214" t="str">
        <f>IF(Z21="A","3",IF(Z21="B","2", IF(Z21="C","1",IF(Z21="D","0","評価なし"))))</f>
        <v>3</v>
      </c>
      <c r="AC21" s="47" t="str">
        <f>IF(AB21="評価なし",0,AB21)</f>
        <v>3</v>
      </c>
      <c r="AD21" s="124"/>
      <c r="AE21" s="124"/>
      <c r="AF21" s="124"/>
      <c r="AG21" s="124"/>
      <c r="AH21" s="124"/>
      <c r="AI21" s="124"/>
      <c r="AJ21" s="124"/>
      <c r="AK21" s="356" t="s">
        <v>174</v>
      </c>
      <c r="AL21" s="357"/>
      <c r="AM21" s="546" t="s">
        <v>214</v>
      </c>
      <c r="AN21" s="547"/>
      <c r="AO21" s="547"/>
      <c r="AP21" s="547"/>
      <c r="AQ21" s="548"/>
    </row>
    <row r="22" spans="1:51" s="13" customFormat="1" ht="90" customHeight="1" x14ac:dyDescent="0.15">
      <c r="A22" s="19"/>
      <c r="B22" s="404" t="s">
        <v>99</v>
      </c>
      <c r="C22" s="405"/>
      <c r="D22" s="405"/>
      <c r="E22" s="405"/>
      <c r="F22" s="405"/>
      <c r="G22" s="405"/>
      <c r="H22" s="405"/>
      <c r="I22" s="405"/>
      <c r="J22" s="406"/>
      <c r="K22" s="189" t="s">
        <v>110</v>
      </c>
      <c r="L22" s="43"/>
      <c r="M22" s="145" t="str">
        <f>IF(K22="A","3",IF(K22="B","2", IF(K22="C","1",IF(K22="D","0","評価なし"))))</f>
        <v>3</v>
      </c>
      <c r="N22" s="76" t="str">
        <f>IF(M22="評価なし",0,M22)</f>
        <v>3</v>
      </c>
      <c r="O22" s="43"/>
      <c r="P22" s="43"/>
      <c r="Q22" s="43"/>
      <c r="R22" s="43"/>
      <c r="S22" s="43"/>
      <c r="T22" s="43"/>
      <c r="U22" s="43"/>
      <c r="V22" s="43"/>
      <c r="W22" s="43"/>
      <c r="X22" s="618" t="s">
        <v>127</v>
      </c>
      <c r="Y22" s="619"/>
      <c r="Z22" s="112" t="s">
        <v>110</v>
      </c>
      <c r="AA22" s="155"/>
      <c r="AB22" s="215" t="str">
        <f>IF(Z22="A","3",IF(Z22="B","2", IF(Z22="C","1",IF(Z22="D","0","評価なし"))))</f>
        <v>3</v>
      </c>
      <c r="AC22" s="52" t="str">
        <f>IF(AB22="評価なし",0,AB22)</f>
        <v>3</v>
      </c>
      <c r="AD22" s="155"/>
      <c r="AE22" s="155"/>
      <c r="AF22" s="155"/>
      <c r="AG22" s="155"/>
      <c r="AH22" s="155"/>
      <c r="AI22" s="155"/>
      <c r="AJ22" s="155"/>
      <c r="AK22" s="360" t="s">
        <v>204</v>
      </c>
      <c r="AL22" s="361"/>
      <c r="AM22" s="549" t="s">
        <v>213</v>
      </c>
      <c r="AN22" s="550"/>
      <c r="AO22" s="550"/>
      <c r="AP22" s="550"/>
      <c r="AQ22" s="551"/>
    </row>
    <row r="23" spans="1:51" ht="58.5" customHeight="1" x14ac:dyDescent="0.15">
      <c r="A23" s="219"/>
      <c r="B23" s="292" t="s">
        <v>64</v>
      </c>
      <c r="C23" s="293"/>
      <c r="D23" s="293"/>
      <c r="E23" s="293"/>
      <c r="F23" s="293"/>
      <c r="G23" s="293"/>
      <c r="H23" s="293"/>
      <c r="I23" s="293"/>
      <c r="J23" s="294"/>
      <c r="K23" s="351" t="s">
        <v>133</v>
      </c>
      <c r="L23" s="229"/>
      <c r="M23" s="229"/>
      <c r="N23" s="229"/>
      <c r="O23" s="229"/>
      <c r="P23" s="229"/>
      <c r="Q23" s="229"/>
      <c r="R23" s="229"/>
      <c r="S23" s="229"/>
      <c r="T23" s="229"/>
      <c r="U23" s="229"/>
      <c r="V23" s="229"/>
      <c r="W23" s="229"/>
      <c r="X23" s="229"/>
      <c r="Y23" s="352"/>
      <c r="Z23" s="586" t="s">
        <v>175</v>
      </c>
      <c r="AA23" s="587"/>
      <c r="AB23" s="587"/>
      <c r="AC23" s="587"/>
      <c r="AD23" s="587"/>
      <c r="AE23" s="587"/>
      <c r="AF23" s="587"/>
      <c r="AG23" s="587"/>
      <c r="AH23" s="587"/>
      <c r="AI23" s="587"/>
      <c r="AJ23" s="587"/>
      <c r="AK23" s="587"/>
      <c r="AL23" s="588"/>
      <c r="AM23" s="341" t="s">
        <v>213</v>
      </c>
      <c r="AN23" s="341"/>
      <c r="AO23" s="341"/>
      <c r="AP23" s="341"/>
      <c r="AQ23" s="342"/>
    </row>
    <row r="24" spans="1:51" ht="58.5" customHeight="1" thickBot="1" x14ac:dyDescent="0.2">
      <c r="A24" s="219"/>
      <c r="B24" s="295" t="s">
        <v>54</v>
      </c>
      <c r="C24" s="296"/>
      <c r="D24" s="296"/>
      <c r="E24" s="296"/>
      <c r="F24" s="296"/>
      <c r="G24" s="296"/>
      <c r="H24" s="296"/>
      <c r="I24" s="296"/>
      <c r="J24" s="297"/>
      <c r="K24" s="386" t="s">
        <v>134</v>
      </c>
      <c r="L24" s="387"/>
      <c r="M24" s="387"/>
      <c r="N24" s="387"/>
      <c r="O24" s="387"/>
      <c r="P24" s="387"/>
      <c r="Q24" s="387"/>
      <c r="R24" s="387"/>
      <c r="S24" s="387"/>
      <c r="T24" s="387"/>
      <c r="U24" s="387"/>
      <c r="V24" s="387"/>
      <c r="W24" s="387"/>
      <c r="X24" s="387"/>
      <c r="Y24" s="388"/>
      <c r="Z24" s="586" t="s">
        <v>187</v>
      </c>
      <c r="AA24" s="587"/>
      <c r="AB24" s="587"/>
      <c r="AC24" s="587"/>
      <c r="AD24" s="587"/>
      <c r="AE24" s="587"/>
      <c r="AF24" s="587"/>
      <c r="AG24" s="587"/>
      <c r="AH24" s="587"/>
      <c r="AI24" s="587"/>
      <c r="AJ24" s="587"/>
      <c r="AK24" s="587"/>
      <c r="AL24" s="588"/>
      <c r="AM24" s="343" t="s">
        <v>213</v>
      </c>
      <c r="AN24" s="343"/>
      <c r="AO24" s="343"/>
      <c r="AP24" s="343"/>
      <c r="AQ24" s="344"/>
    </row>
    <row r="25" spans="1:51" ht="33" customHeight="1" x14ac:dyDescent="0.15">
      <c r="B25" s="482" t="s">
        <v>31</v>
      </c>
      <c r="C25" s="483"/>
      <c r="D25" s="483"/>
      <c r="E25" s="483"/>
      <c r="F25" s="483"/>
      <c r="G25" s="483"/>
      <c r="H25" s="483"/>
      <c r="I25" s="483"/>
      <c r="J25" s="484"/>
      <c r="K25" s="110" t="str">
        <f>IF(M25="評価なし","評価なし",IF(M25&gt;=2.5,"A",IF(M25&gt;=1.5,"B", IF(M25&gt;=0.5,"C",IF(M25&lt;0.5,"D","評価なし")))))</f>
        <v>A</v>
      </c>
      <c r="L25" s="15"/>
      <c r="M25" s="66">
        <f>IF(AND(M27="評価なし",M28="評価なし",M29="評価なし",M30="評価なし"),"評価なし",(N27+N28+N29+N30)/(4-N25))</f>
        <v>2.75</v>
      </c>
      <c r="N25" s="40">
        <f>COUNTIF(M27:M30,"評価なし")</f>
        <v>0</v>
      </c>
      <c r="O25" s="15"/>
      <c r="P25" s="15"/>
      <c r="Q25" s="15"/>
      <c r="R25" s="15"/>
      <c r="S25" s="15"/>
      <c r="T25" s="15"/>
      <c r="U25" s="15"/>
      <c r="V25" s="15"/>
      <c r="W25" s="15"/>
      <c r="X25" s="368"/>
      <c r="Y25" s="613"/>
      <c r="Z25" s="110"/>
      <c r="AA25" s="15"/>
      <c r="AB25" s="66">
        <f>IF(AND(AB27="評価なし",AB28="評価なし",AB29="評価なし",AB30="評価なし"),"評価なし",(AC27+AC28+AC29+AC30)/(4-AC25))</f>
        <v>2.75</v>
      </c>
      <c r="AC25" s="40">
        <f>COUNTIF(AB27:AB30,"評価なし")</f>
        <v>0</v>
      </c>
      <c r="AD25" s="15"/>
      <c r="AE25" s="15"/>
      <c r="AF25" s="15"/>
      <c r="AG25" s="15"/>
      <c r="AH25" s="15"/>
      <c r="AI25" s="15"/>
      <c r="AJ25" s="15"/>
      <c r="AK25" s="368"/>
      <c r="AL25" s="369"/>
      <c r="AM25" s="485" t="s">
        <v>31</v>
      </c>
      <c r="AN25" s="366"/>
      <c r="AO25" s="366"/>
      <c r="AP25" s="366"/>
      <c r="AQ25" s="367"/>
      <c r="AR25" s="63"/>
      <c r="AS25" s="64"/>
      <c r="AT25" s="64"/>
      <c r="AU25" s="64"/>
      <c r="AV25" s="64"/>
      <c r="AW25" s="64"/>
      <c r="AX25" s="64"/>
      <c r="AY25" s="64"/>
    </row>
    <row r="26" spans="1:51" ht="78.75" customHeight="1" x14ac:dyDescent="0.15">
      <c r="B26" s="425" t="s">
        <v>98</v>
      </c>
      <c r="C26" s="426"/>
      <c r="D26" s="426"/>
      <c r="E26" s="426"/>
      <c r="F26" s="426"/>
      <c r="G26" s="426"/>
      <c r="H26" s="426"/>
      <c r="I26" s="426"/>
      <c r="J26" s="427"/>
      <c r="K26" s="205" t="s">
        <v>110</v>
      </c>
      <c r="L26" s="147"/>
      <c r="M26" s="123"/>
      <c r="N26" s="148"/>
      <c r="O26" s="147"/>
      <c r="P26" s="147"/>
      <c r="Q26" s="147"/>
      <c r="R26" s="147"/>
      <c r="S26" s="147"/>
      <c r="T26" s="147"/>
      <c r="U26" s="147"/>
      <c r="V26" s="147"/>
      <c r="W26" s="147"/>
      <c r="X26" s="626" t="s">
        <v>157</v>
      </c>
      <c r="Y26" s="627"/>
      <c r="Z26" s="205" t="s">
        <v>110</v>
      </c>
      <c r="AA26" s="147"/>
      <c r="AB26" s="123"/>
      <c r="AC26" s="148"/>
      <c r="AD26" s="147"/>
      <c r="AE26" s="147"/>
      <c r="AF26" s="147"/>
      <c r="AG26" s="147"/>
      <c r="AH26" s="147"/>
      <c r="AI26" s="147"/>
      <c r="AJ26" s="147"/>
      <c r="AK26" s="630" t="s">
        <v>176</v>
      </c>
      <c r="AL26" s="631"/>
      <c r="AM26" s="494" t="s">
        <v>213</v>
      </c>
      <c r="AN26" s="495"/>
      <c r="AO26" s="495"/>
      <c r="AP26" s="495"/>
      <c r="AQ26" s="496"/>
      <c r="AR26" s="64"/>
      <c r="AS26" s="64"/>
      <c r="AT26" s="64"/>
      <c r="AU26" s="64"/>
      <c r="AV26" s="64"/>
      <c r="AW26" s="64"/>
      <c r="AX26" s="64"/>
      <c r="AY26" s="64"/>
    </row>
    <row r="27" spans="1:51" ht="78.75" customHeight="1" x14ac:dyDescent="0.15">
      <c r="B27" s="310" t="s">
        <v>79</v>
      </c>
      <c r="C27" s="311"/>
      <c r="D27" s="311"/>
      <c r="E27" s="311"/>
      <c r="F27" s="311"/>
      <c r="G27" s="311"/>
      <c r="H27" s="311"/>
      <c r="I27" s="311"/>
      <c r="J27" s="312"/>
      <c r="K27" s="156" t="s">
        <v>110</v>
      </c>
      <c r="L27" s="149"/>
      <c r="M27" s="38" t="str">
        <f>IF(K27="A","3",IF(K27="B","2", IF(K27="C","1",IF(K27="D","0","評価なし"))))</f>
        <v>3</v>
      </c>
      <c r="N27" s="150" t="str">
        <f>IF(M27="評価なし",0,M27)</f>
        <v>3</v>
      </c>
      <c r="O27" s="149"/>
      <c r="P27" s="149"/>
      <c r="Q27" s="149"/>
      <c r="R27" s="149"/>
      <c r="S27" s="149"/>
      <c r="T27" s="149"/>
      <c r="U27" s="149"/>
      <c r="V27" s="149"/>
      <c r="W27" s="149"/>
      <c r="X27" s="322" t="s">
        <v>128</v>
      </c>
      <c r="Y27" s="323"/>
      <c r="Z27" s="213" t="s">
        <v>110</v>
      </c>
      <c r="AA27" s="151"/>
      <c r="AB27" s="49" t="str">
        <f>IF(Z27="A","3",IF(Z27="B","2", IF(Z27="C","1",IF(Z27="D","0","評価なし"))))</f>
        <v>3</v>
      </c>
      <c r="AC27" s="152" t="str">
        <f>IF(AB27="評価なし",0,AB27)</f>
        <v>3</v>
      </c>
      <c r="AD27" s="151"/>
      <c r="AE27" s="151"/>
      <c r="AF27" s="151"/>
      <c r="AG27" s="151"/>
      <c r="AH27" s="151"/>
      <c r="AI27" s="151"/>
      <c r="AJ27" s="151"/>
      <c r="AK27" s="632" t="s">
        <v>177</v>
      </c>
      <c r="AL27" s="633"/>
      <c r="AM27" s="497" t="s">
        <v>213</v>
      </c>
      <c r="AN27" s="498"/>
      <c r="AO27" s="498"/>
      <c r="AP27" s="498"/>
      <c r="AQ27" s="499"/>
    </row>
    <row r="28" spans="1:51" ht="78.75" customHeight="1" x14ac:dyDescent="0.15">
      <c r="B28" s="310" t="s">
        <v>80</v>
      </c>
      <c r="C28" s="311"/>
      <c r="D28" s="311"/>
      <c r="E28" s="311"/>
      <c r="F28" s="311"/>
      <c r="G28" s="311"/>
      <c r="H28" s="311"/>
      <c r="I28" s="311"/>
      <c r="J28" s="312"/>
      <c r="K28" s="156" t="s">
        <v>111</v>
      </c>
      <c r="L28" s="149"/>
      <c r="M28" s="38" t="str">
        <f>IF(K28="A","3",IF(K28="B","2", IF(K28="C","1",IF(K28="D","0","評価なし"))))</f>
        <v>2</v>
      </c>
      <c r="N28" s="150" t="str">
        <f>IF(M28="評価なし",0,M28)</f>
        <v>2</v>
      </c>
      <c r="O28" s="149"/>
      <c r="P28" s="149"/>
      <c r="Q28" s="149"/>
      <c r="R28" s="149"/>
      <c r="S28" s="149"/>
      <c r="T28" s="149"/>
      <c r="U28" s="149"/>
      <c r="V28" s="149"/>
      <c r="W28" s="149"/>
      <c r="X28" s="322" t="s">
        <v>160</v>
      </c>
      <c r="Y28" s="323"/>
      <c r="Z28" s="156" t="s">
        <v>111</v>
      </c>
      <c r="AA28" s="151"/>
      <c r="AB28" s="49" t="str">
        <f>IF(Z28="A","3",IF(Z28="B","2", IF(Z28="C","1",IF(Z28="D","0","評価なし"))))</f>
        <v>2</v>
      </c>
      <c r="AC28" s="152" t="str">
        <f t="shared" ref="AC28:AC29" si="0">IF(AB28="評価なし",0,AB28)</f>
        <v>2</v>
      </c>
      <c r="AD28" s="151"/>
      <c r="AE28" s="151"/>
      <c r="AF28" s="151"/>
      <c r="AG28" s="151"/>
      <c r="AH28" s="151"/>
      <c r="AI28" s="151"/>
      <c r="AJ28" s="151"/>
      <c r="AK28" s="632" t="s">
        <v>179</v>
      </c>
      <c r="AL28" s="633"/>
      <c r="AM28" s="497" t="s">
        <v>213</v>
      </c>
      <c r="AN28" s="498"/>
      <c r="AO28" s="498"/>
      <c r="AP28" s="498"/>
      <c r="AQ28" s="499"/>
    </row>
    <row r="29" spans="1:51" ht="78.75" customHeight="1" x14ac:dyDescent="0.15">
      <c r="B29" s="310" t="s">
        <v>81</v>
      </c>
      <c r="C29" s="311"/>
      <c r="D29" s="311"/>
      <c r="E29" s="311"/>
      <c r="F29" s="311"/>
      <c r="G29" s="311"/>
      <c r="H29" s="311"/>
      <c r="I29" s="311"/>
      <c r="J29" s="312"/>
      <c r="K29" s="156" t="s">
        <v>110</v>
      </c>
      <c r="L29" s="149"/>
      <c r="M29" s="38" t="str">
        <f>IF(K29="A","3",IF(K29="B","2", IF(K29="C","1",IF(K29="D","0","評価なし"))))</f>
        <v>3</v>
      </c>
      <c r="N29" s="150" t="str">
        <f>IF(M29="評価なし",0,M29)</f>
        <v>3</v>
      </c>
      <c r="O29" s="149"/>
      <c r="P29" s="149"/>
      <c r="Q29" s="149"/>
      <c r="R29" s="149"/>
      <c r="S29" s="149"/>
      <c r="T29" s="149"/>
      <c r="U29" s="149"/>
      <c r="V29" s="149"/>
      <c r="W29" s="149"/>
      <c r="X29" s="449" t="s">
        <v>130</v>
      </c>
      <c r="Y29" s="450"/>
      <c r="Z29" s="156" t="s">
        <v>110</v>
      </c>
      <c r="AA29" s="151"/>
      <c r="AB29" s="49" t="str">
        <f>IF(Z29="A","3",IF(Z29="B","2", IF(Z29="C","1",IF(Z29="D","0","評価なし"))))</f>
        <v>3</v>
      </c>
      <c r="AC29" s="152" t="str">
        <f t="shared" si="0"/>
        <v>3</v>
      </c>
      <c r="AD29" s="151"/>
      <c r="AE29" s="151"/>
      <c r="AF29" s="151"/>
      <c r="AG29" s="151"/>
      <c r="AH29" s="151"/>
      <c r="AI29" s="151"/>
      <c r="AJ29" s="151"/>
      <c r="AK29" s="632" t="s">
        <v>178</v>
      </c>
      <c r="AL29" s="633"/>
      <c r="AM29" s="497" t="s">
        <v>213</v>
      </c>
      <c r="AN29" s="498"/>
      <c r="AO29" s="498"/>
      <c r="AP29" s="498"/>
      <c r="AQ29" s="499"/>
    </row>
    <row r="30" spans="1:51" ht="84" customHeight="1" x14ac:dyDescent="0.15">
      <c r="B30" s="416" t="s">
        <v>82</v>
      </c>
      <c r="C30" s="417"/>
      <c r="D30" s="417"/>
      <c r="E30" s="417"/>
      <c r="F30" s="417"/>
      <c r="G30" s="417"/>
      <c r="H30" s="417"/>
      <c r="I30" s="417"/>
      <c r="J30" s="418"/>
      <c r="K30" s="206" t="s">
        <v>110</v>
      </c>
      <c r="L30" s="149"/>
      <c r="M30" s="178" t="str">
        <f>IF(K30="A","3",IF(K30="B","2", IF(K30="C","1",IF(K30="D","0","評価なし"))))</f>
        <v>3</v>
      </c>
      <c r="N30" s="154" t="str">
        <f>IF(M30="評価なし",0,M30)</f>
        <v>3</v>
      </c>
      <c r="O30" s="149"/>
      <c r="P30" s="149"/>
      <c r="Q30" s="149"/>
      <c r="R30" s="149"/>
      <c r="S30" s="149"/>
      <c r="T30" s="149"/>
      <c r="U30" s="149"/>
      <c r="V30" s="149"/>
      <c r="W30" s="149"/>
      <c r="X30" s="648" t="s">
        <v>129</v>
      </c>
      <c r="Y30" s="649"/>
      <c r="Z30" s="194" t="s">
        <v>110</v>
      </c>
      <c r="AA30" s="195"/>
      <c r="AB30" s="215" t="str">
        <f>IF(Z30="A","3",IF(Z30="B","2", IF(Z30="C","1",IF(Z30="D","0","評価なし"))))</f>
        <v>3</v>
      </c>
      <c r="AC30" s="196" t="str">
        <f>IF(AB30="評価なし",0,AB30)</f>
        <v>3</v>
      </c>
      <c r="AD30" s="195"/>
      <c r="AE30" s="195"/>
      <c r="AF30" s="195"/>
      <c r="AG30" s="195"/>
      <c r="AH30" s="195"/>
      <c r="AI30" s="195"/>
      <c r="AJ30" s="195"/>
      <c r="AK30" s="637" t="s">
        <v>180</v>
      </c>
      <c r="AL30" s="638"/>
      <c r="AM30" s="500" t="s">
        <v>213</v>
      </c>
      <c r="AN30" s="501"/>
      <c r="AO30" s="501"/>
      <c r="AP30" s="501"/>
      <c r="AQ30" s="502"/>
      <c r="AU30" s="11" t="s">
        <v>154</v>
      </c>
    </row>
    <row r="31" spans="1:51" ht="68.25" customHeight="1" x14ac:dyDescent="0.15">
      <c r="B31" s="292" t="s">
        <v>64</v>
      </c>
      <c r="C31" s="293"/>
      <c r="D31" s="293"/>
      <c r="E31" s="293"/>
      <c r="F31" s="293"/>
      <c r="G31" s="293"/>
      <c r="H31" s="293"/>
      <c r="I31" s="293"/>
      <c r="J31" s="294"/>
      <c r="K31" s="443" t="s">
        <v>161</v>
      </c>
      <c r="L31" s="444"/>
      <c r="M31" s="444"/>
      <c r="N31" s="444"/>
      <c r="O31" s="444"/>
      <c r="P31" s="444"/>
      <c r="Q31" s="444"/>
      <c r="R31" s="444"/>
      <c r="S31" s="444"/>
      <c r="T31" s="444"/>
      <c r="U31" s="444"/>
      <c r="V31" s="444"/>
      <c r="W31" s="444"/>
      <c r="X31" s="444"/>
      <c r="Y31" s="445"/>
      <c r="Z31" s="607" t="s">
        <v>205</v>
      </c>
      <c r="AA31" s="608"/>
      <c r="AB31" s="608"/>
      <c r="AC31" s="608"/>
      <c r="AD31" s="608"/>
      <c r="AE31" s="608"/>
      <c r="AF31" s="608"/>
      <c r="AG31" s="608"/>
      <c r="AH31" s="608"/>
      <c r="AI31" s="608"/>
      <c r="AJ31" s="608"/>
      <c r="AK31" s="608"/>
      <c r="AL31" s="609"/>
      <c r="AM31" s="341" t="s">
        <v>213</v>
      </c>
      <c r="AN31" s="341"/>
      <c r="AO31" s="341"/>
      <c r="AP31" s="341"/>
      <c r="AQ31" s="342"/>
    </row>
    <row r="32" spans="1:51" ht="84" customHeight="1" thickBot="1" x14ac:dyDescent="0.2">
      <c r="B32" s="295" t="s">
        <v>54</v>
      </c>
      <c r="C32" s="296"/>
      <c r="D32" s="296"/>
      <c r="E32" s="296"/>
      <c r="F32" s="296"/>
      <c r="G32" s="296"/>
      <c r="H32" s="296"/>
      <c r="I32" s="296"/>
      <c r="J32" s="297"/>
      <c r="K32" s="386" t="s">
        <v>152</v>
      </c>
      <c r="L32" s="387"/>
      <c r="M32" s="387"/>
      <c r="N32" s="387"/>
      <c r="O32" s="387"/>
      <c r="P32" s="387"/>
      <c r="Q32" s="387"/>
      <c r="R32" s="387"/>
      <c r="S32" s="387"/>
      <c r="T32" s="387"/>
      <c r="U32" s="387"/>
      <c r="V32" s="387"/>
      <c r="W32" s="387"/>
      <c r="X32" s="387"/>
      <c r="Y32" s="388"/>
      <c r="Z32" s="623" t="s">
        <v>181</v>
      </c>
      <c r="AA32" s="624"/>
      <c r="AB32" s="624"/>
      <c r="AC32" s="624"/>
      <c r="AD32" s="624"/>
      <c r="AE32" s="624"/>
      <c r="AF32" s="624"/>
      <c r="AG32" s="624"/>
      <c r="AH32" s="624"/>
      <c r="AI32" s="624"/>
      <c r="AJ32" s="624"/>
      <c r="AK32" s="624"/>
      <c r="AL32" s="625"/>
      <c r="AM32" s="343" t="s">
        <v>213</v>
      </c>
      <c r="AN32" s="343"/>
      <c r="AO32" s="343"/>
      <c r="AP32" s="343"/>
      <c r="AQ32" s="344"/>
    </row>
    <row r="33" spans="1:51" s="1" customFormat="1" ht="39" customHeight="1" thickBot="1" x14ac:dyDescent="0.2">
      <c r="A33" s="19"/>
      <c r="B33" s="362" t="s">
        <v>71</v>
      </c>
      <c r="C33" s="363"/>
      <c r="D33" s="363"/>
      <c r="E33" s="363"/>
      <c r="F33" s="363"/>
      <c r="G33" s="363"/>
      <c r="H33" s="363"/>
      <c r="I33" s="363"/>
      <c r="J33" s="364"/>
      <c r="K33" s="109" t="str">
        <f>IF(M33="評価なし","評価なし",IF(M33&gt;=2.5,"A",IF(M33&gt;=1.5,"B", IF(M33&gt;=0.5,"C",IF(M33&lt;0.5,"D","評価なし")))))</f>
        <v>A</v>
      </c>
      <c r="L33" s="54"/>
      <c r="M33" s="73">
        <f>IF(AND(M35="評価なし",M36="評価なし",M40="評価なし",M45="評価なし",M46="評価なし",M47="評価なし"),"評価なし",(N35+N36+N40+N45+N46+N47)/(6-N33))</f>
        <v>2.8333333333333335</v>
      </c>
      <c r="N33" s="74">
        <f>COUNTIF(M35:M36,"評価なし")+COUNTIF(M40,"評価なし")+COUNTIF(M45:M47,"評価なし")</f>
        <v>0</v>
      </c>
      <c r="O33" s="54"/>
      <c r="P33" s="54"/>
      <c r="Q33" s="54"/>
      <c r="R33" s="54"/>
      <c r="S33" s="54"/>
      <c r="T33" s="54"/>
      <c r="U33" s="54"/>
      <c r="V33" s="54"/>
      <c r="W33" s="54"/>
      <c r="X33" s="368"/>
      <c r="Y33" s="369"/>
      <c r="Z33" s="109" t="str">
        <f>IF(AB33="評価なし","評価なし",IF(AB33&gt;=2.5,"A",IF(AB33&gt;=1.5,"B", IF(AB33&gt;=0.5,"C",IF(AB33&lt;0.5,"D","評価なし")))))</f>
        <v>A</v>
      </c>
      <c r="AA33" s="2"/>
      <c r="AB33" s="65">
        <f>IF(AND(AB35="評価なし",AB36="評価なし",AB40="評価なし",AB45="評価なし",AB46="評価なし",AB47="評価なし"),"評価なし",(AC35+AC36+AC40+AC45+AC46+AC47)/(6-AC33))</f>
        <v>2.6666666666666665</v>
      </c>
      <c r="AC33" s="40">
        <f>COUNTIF(AB35:AB36,"評価なし")+COUNTIF(AB40,"評価なし")+COUNTIF(AB45:AB47,"評価なし")</f>
        <v>0</v>
      </c>
      <c r="AD33" s="2"/>
      <c r="AE33" s="2"/>
      <c r="AF33" s="2"/>
      <c r="AG33" s="2"/>
      <c r="AH33" s="2"/>
      <c r="AI33" s="2"/>
      <c r="AJ33" s="2"/>
      <c r="AK33" s="368"/>
      <c r="AL33" s="369"/>
      <c r="AM33" s="362" t="s">
        <v>32</v>
      </c>
      <c r="AN33" s="363"/>
      <c r="AO33" s="363"/>
      <c r="AP33" s="363"/>
      <c r="AQ33" s="364"/>
      <c r="AR33" s="89"/>
      <c r="AS33" s="89"/>
      <c r="AT33" s="89"/>
      <c r="AU33" s="89"/>
      <c r="AV33" s="89"/>
      <c r="AW33" s="89"/>
      <c r="AX33" s="89"/>
      <c r="AY33" s="89"/>
    </row>
    <row r="34" spans="1:51" s="1" customFormat="1" ht="35.25" customHeight="1" x14ac:dyDescent="0.15">
      <c r="A34" s="19"/>
      <c r="B34" s="430" t="s">
        <v>33</v>
      </c>
      <c r="C34" s="431"/>
      <c r="D34" s="431"/>
      <c r="E34" s="431"/>
      <c r="F34" s="431"/>
      <c r="G34" s="431"/>
      <c r="H34" s="431"/>
      <c r="I34" s="431"/>
      <c r="J34" s="432"/>
      <c r="K34" s="125" t="str">
        <f>IF(M34="評価なし","評価なし",IF(M34&gt;=2.5,"A",IF(M34&gt;=1.5,"B", IF(M34&gt;=0.5,"C",IF(M34&lt;0.5,"D","評価なし")))))</f>
        <v>A</v>
      </c>
      <c r="L34" s="2"/>
      <c r="M34" s="66">
        <f>IF(AND(M35="評価なし",M36="評価なし"),"評価なし",(N35+N36)/(2-N34))</f>
        <v>2.5</v>
      </c>
      <c r="N34" s="40">
        <f>COUNTIF(M35:M36,"評価なし")</f>
        <v>0</v>
      </c>
      <c r="O34" s="2"/>
      <c r="P34" s="2"/>
      <c r="Q34" s="2"/>
      <c r="R34" s="2"/>
      <c r="S34" s="2"/>
      <c r="T34" s="2"/>
      <c r="U34" s="2"/>
      <c r="V34" s="2"/>
      <c r="W34" s="2"/>
      <c r="X34" s="532"/>
      <c r="Y34" s="533"/>
      <c r="Z34" s="110" t="str">
        <f>IF(AB34="評価なし","評価なし",IF(AB34&gt;=2.5,"A",IF(AB34&gt;=1.5,"B", IF(AB34&gt;=0.5,"C",IF(AB34&lt;0.5,"D","評価なし")))))</f>
        <v>A</v>
      </c>
      <c r="AA34" s="2"/>
      <c r="AB34" s="12">
        <f>IF(AND(AB35="評価なし",AB36="評価なし"),"評価なし",(AC35+AC36)/(2-AC34))</f>
        <v>2.5</v>
      </c>
      <c r="AC34" s="40">
        <f>COUNTIF(AB35:AB36,"評価なし")</f>
        <v>0</v>
      </c>
      <c r="AD34" s="2"/>
      <c r="AE34" s="2"/>
      <c r="AF34" s="2"/>
      <c r="AG34" s="2"/>
      <c r="AH34" s="2"/>
      <c r="AI34" s="2"/>
      <c r="AJ34" s="2"/>
      <c r="AK34" s="532"/>
      <c r="AL34" s="533"/>
      <c r="AM34" s="486" t="s">
        <v>33</v>
      </c>
      <c r="AN34" s="431"/>
      <c r="AO34" s="431"/>
      <c r="AP34" s="431"/>
      <c r="AQ34" s="432"/>
      <c r="AR34" s="64"/>
      <c r="AS34" s="64"/>
      <c r="AT34" s="64"/>
      <c r="AU34" s="64"/>
      <c r="AV34" s="64"/>
      <c r="AW34" s="64"/>
      <c r="AX34" s="64"/>
      <c r="AY34" s="64"/>
    </row>
    <row r="35" spans="1:51" s="1" customFormat="1" ht="120.75" customHeight="1" x14ac:dyDescent="0.15">
      <c r="A35" s="19"/>
      <c r="B35" s="410" t="s">
        <v>83</v>
      </c>
      <c r="C35" s="411"/>
      <c r="D35" s="411"/>
      <c r="E35" s="411"/>
      <c r="F35" s="411"/>
      <c r="G35" s="411"/>
      <c r="H35" s="411"/>
      <c r="I35" s="411"/>
      <c r="J35" s="412"/>
      <c r="K35" s="181" t="s">
        <v>111</v>
      </c>
      <c r="L35" s="41"/>
      <c r="M35" s="157" t="str">
        <f>IF(K35="A","3",IF(K35="B","2", IF(K35="C","1",IF(K35="D","0","評価なし"))))</f>
        <v>2</v>
      </c>
      <c r="N35" s="32" t="str">
        <f>IF(M35="評価なし",0,M35)</f>
        <v>2</v>
      </c>
      <c r="O35" s="41"/>
      <c r="P35" s="41"/>
      <c r="Q35" s="41"/>
      <c r="R35" s="41"/>
      <c r="S35" s="41"/>
      <c r="T35" s="41"/>
      <c r="U35" s="41"/>
      <c r="V35" s="41"/>
      <c r="W35" s="41"/>
      <c r="X35" s="436" t="s">
        <v>131</v>
      </c>
      <c r="Y35" s="437"/>
      <c r="Z35" s="181" t="s">
        <v>111</v>
      </c>
      <c r="AA35" s="45"/>
      <c r="AB35" s="179" t="str">
        <f>IF(Z35="A","3",IF(Z35="B","2", IF(Z35="C","1",IF(Z35="D","0","評価なし"))))</f>
        <v>2</v>
      </c>
      <c r="AC35" s="56" t="str">
        <f>IF(AB35="評価なし",0,AB35)</f>
        <v>2</v>
      </c>
      <c r="AD35" s="45"/>
      <c r="AE35" s="45"/>
      <c r="AF35" s="45"/>
      <c r="AG35" s="45"/>
      <c r="AH35" s="45"/>
      <c r="AI35" s="45"/>
      <c r="AJ35" s="45"/>
      <c r="AK35" s="356" t="s">
        <v>183</v>
      </c>
      <c r="AL35" s="357"/>
      <c r="AM35" s="491" t="s">
        <v>213</v>
      </c>
      <c r="AN35" s="492"/>
      <c r="AO35" s="492"/>
      <c r="AP35" s="492"/>
      <c r="AQ35" s="493"/>
    </row>
    <row r="36" spans="1:51" ht="120.75" customHeight="1" x14ac:dyDescent="0.15">
      <c r="B36" s="416" t="s">
        <v>84</v>
      </c>
      <c r="C36" s="417"/>
      <c r="D36" s="417"/>
      <c r="E36" s="417"/>
      <c r="F36" s="417"/>
      <c r="G36" s="417"/>
      <c r="H36" s="417"/>
      <c r="I36" s="417"/>
      <c r="J36" s="418"/>
      <c r="K36" s="182" t="s">
        <v>110</v>
      </c>
      <c r="L36" s="33"/>
      <c r="M36" s="153" t="str">
        <f>IF(K36="A","3",IF(K36="B","2", IF(K36="C","1",IF(K36="D","0","評価なし"))))</f>
        <v>3</v>
      </c>
      <c r="N36" s="34" t="str">
        <f>IF(M36="評価なし",0,M36)</f>
        <v>3</v>
      </c>
      <c r="O36" s="33"/>
      <c r="P36" s="33"/>
      <c r="Q36" s="33"/>
      <c r="R36" s="33"/>
      <c r="S36" s="33"/>
      <c r="T36" s="33"/>
      <c r="U36" s="33"/>
      <c r="V36" s="33"/>
      <c r="W36" s="33"/>
      <c r="X36" s="438" t="s">
        <v>116</v>
      </c>
      <c r="Y36" s="439"/>
      <c r="Z36" s="182" t="s">
        <v>110</v>
      </c>
      <c r="AA36" s="58"/>
      <c r="AB36" s="180" t="str">
        <f>IF(Z36="A","3",IF(Z36="B","2", IF(Z36="C","1",IF(Z36="D","0","評価なし"))))</f>
        <v>3</v>
      </c>
      <c r="AC36" s="59" t="str">
        <f>IF(AB36="評価なし",0,AB36)</f>
        <v>3</v>
      </c>
      <c r="AD36" s="58"/>
      <c r="AE36" s="58"/>
      <c r="AF36" s="58"/>
      <c r="AG36" s="58"/>
      <c r="AH36" s="58"/>
      <c r="AI36" s="58"/>
      <c r="AJ36" s="58"/>
      <c r="AK36" s="637" t="s">
        <v>182</v>
      </c>
      <c r="AL36" s="638"/>
      <c r="AM36" s="433" t="s">
        <v>213</v>
      </c>
      <c r="AN36" s="434"/>
      <c r="AO36" s="434"/>
      <c r="AP36" s="434"/>
      <c r="AQ36" s="435"/>
    </row>
    <row r="37" spans="1:51" ht="78.75" customHeight="1" x14ac:dyDescent="0.15">
      <c r="B37" s="292" t="s">
        <v>64</v>
      </c>
      <c r="C37" s="293"/>
      <c r="D37" s="293"/>
      <c r="E37" s="293"/>
      <c r="F37" s="293"/>
      <c r="G37" s="293"/>
      <c r="H37" s="293"/>
      <c r="I37" s="293"/>
      <c r="J37" s="294"/>
      <c r="K37" s="446" t="s">
        <v>117</v>
      </c>
      <c r="L37" s="447"/>
      <c r="M37" s="447"/>
      <c r="N37" s="447"/>
      <c r="O37" s="447"/>
      <c r="P37" s="447"/>
      <c r="Q37" s="447"/>
      <c r="R37" s="447"/>
      <c r="S37" s="447"/>
      <c r="T37" s="447"/>
      <c r="U37" s="447"/>
      <c r="V37" s="447"/>
      <c r="W37" s="447"/>
      <c r="X37" s="447"/>
      <c r="Y37" s="448"/>
      <c r="Z37" s="607" t="s">
        <v>184</v>
      </c>
      <c r="AA37" s="608"/>
      <c r="AB37" s="608"/>
      <c r="AC37" s="608"/>
      <c r="AD37" s="608"/>
      <c r="AE37" s="608"/>
      <c r="AF37" s="608"/>
      <c r="AG37" s="608"/>
      <c r="AH37" s="608"/>
      <c r="AI37" s="608"/>
      <c r="AJ37" s="608"/>
      <c r="AK37" s="608"/>
      <c r="AL37" s="609"/>
      <c r="AM37" s="341" t="s">
        <v>213</v>
      </c>
      <c r="AN37" s="341"/>
      <c r="AO37" s="341"/>
      <c r="AP37" s="341"/>
      <c r="AQ37" s="342"/>
    </row>
    <row r="38" spans="1:51" ht="78.75" customHeight="1" thickBot="1" x14ac:dyDescent="0.2">
      <c r="B38" s="479" t="s">
        <v>54</v>
      </c>
      <c r="C38" s="480"/>
      <c r="D38" s="480"/>
      <c r="E38" s="480"/>
      <c r="F38" s="480"/>
      <c r="G38" s="480"/>
      <c r="H38" s="480"/>
      <c r="I38" s="480"/>
      <c r="J38" s="481"/>
      <c r="K38" s="604" t="s">
        <v>118</v>
      </c>
      <c r="L38" s="605"/>
      <c r="M38" s="605"/>
      <c r="N38" s="605"/>
      <c r="O38" s="605"/>
      <c r="P38" s="605"/>
      <c r="Q38" s="605"/>
      <c r="R38" s="605"/>
      <c r="S38" s="605"/>
      <c r="T38" s="605"/>
      <c r="U38" s="605"/>
      <c r="V38" s="605"/>
      <c r="W38" s="605"/>
      <c r="X38" s="605"/>
      <c r="Y38" s="606"/>
      <c r="Z38" s="595" t="s">
        <v>206</v>
      </c>
      <c r="AA38" s="553"/>
      <c r="AB38" s="553"/>
      <c r="AC38" s="553"/>
      <c r="AD38" s="553"/>
      <c r="AE38" s="553"/>
      <c r="AF38" s="553"/>
      <c r="AG38" s="553"/>
      <c r="AH38" s="553"/>
      <c r="AI38" s="553"/>
      <c r="AJ38" s="553"/>
      <c r="AK38" s="553"/>
      <c r="AL38" s="554"/>
      <c r="AM38" s="490" t="s">
        <v>213</v>
      </c>
      <c r="AN38" s="343"/>
      <c r="AO38" s="343"/>
      <c r="AP38" s="343"/>
      <c r="AQ38" s="344"/>
    </row>
    <row r="39" spans="1:51" ht="42.75" customHeight="1" x14ac:dyDescent="0.15">
      <c r="B39" s="440" t="s">
        <v>60</v>
      </c>
      <c r="C39" s="441"/>
      <c r="D39" s="441"/>
      <c r="E39" s="441"/>
      <c r="F39" s="441"/>
      <c r="G39" s="441"/>
      <c r="H39" s="441"/>
      <c r="I39" s="441"/>
      <c r="J39" s="442"/>
      <c r="K39" s="158" t="str">
        <f>IF(M39="評価なし","評価なし",IF(M39&gt;=2.5,"A",IF(M39&gt;=1.5,"B", IF(M39&gt;=0.5,"C",IF(M39&lt;0.5,"D","評価なし")))))</f>
        <v>A</v>
      </c>
      <c r="L39" s="2"/>
      <c r="M39" s="85">
        <f>IF(M40="評価なし","評価なし",N40/(1-N39))</f>
        <v>3</v>
      </c>
      <c r="N39" s="40">
        <f>COUNTIF(M40,"評価なし")</f>
        <v>0</v>
      </c>
      <c r="O39" s="15"/>
      <c r="P39" s="15"/>
      <c r="Q39" s="15"/>
      <c r="R39" s="15"/>
      <c r="S39" s="15"/>
      <c r="T39" s="15"/>
      <c r="U39" s="15"/>
      <c r="V39" s="15"/>
      <c r="W39" s="15"/>
      <c r="X39" s="532"/>
      <c r="Y39" s="533"/>
      <c r="Z39" s="158" t="str">
        <f>IF(AB39="評価なし","評価なし",IF(AB39&gt;=2.5,"A",IF(AB39&gt;=1.5,"B", IF(AB39&gt;=0.5,"C",IF(AB39&lt;0.5,"D","評価なし")))))</f>
        <v>B</v>
      </c>
      <c r="AA39" s="2"/>
      <c r="AB39" s="85">
        <f>IF(AB40="評価なし","評価なし",AC40/(1-AC39))</f>
        <v>2</v>
      </c>
      <c r="AC39" s="40">
        <f>COUNTIF(AB40,"評価なし")</f>
        <v>0</v>
      </c>
      <c r="AD39" s="15"/>
      <c r="AE39" s="15"/>
      <c r="AF39" s="15"/>
      <c r="AG39" s="15"/>
      <c r="AH39" s="15"/>
      <c r="AI39" s="15"/>
      <c r="AJ39" s="15"/>
      <c r="AK39" s="532"/>
      <c r="AL39" s="533"/>
      <c r="AM39" s="298" t="s">
        <v>76</v>
      </c>
      <c r="AN39" s="299"/>
      <c r="AO39" s="299"/>
      <c r="AP39" s="299"/>
      <c r="AQ39" s="300"/>
      <c r="AR39" s="83"/>
      <c r="AS39" s="83"/>
      <c r="AT39" s="83"/>
      <c r="AU39" s="83"/>
      <c r="AV39" s="83"/>
      <c r="AW39" s="83"/>
      <c r="AX39" s="83"/>
      <c r="AY39" s="83"/>
    </row>
    <row r="40" spans="1:51" ht="108" customHeight="1" x14ac:dyDescent="0.15">
      <c r="B40" s="410" t="s">
        <v>85</v>
      </c>
      <c r="C40" s="411"/>
      <c r="D40" s="411"/>
      <c r="E40" s="411"/>
      <c r="F40" s="411"/>
      <c r="G40" s="411"/>
      <c r="H40" s="411"/>
      <c r="I40" s="411"/>
      <c r="J40" s="412"/>
      <c r="K40" s="208" t="s">
        <v>110</v>
      </c>
      <c r="L40" s="20"/>
      <c r="M40" s="129" t="str">
        <f>IF(K40="A","3",IF(K40="B","2", IF(K40="C","1",IF(K40="D","0","評価なし"))))</f>
        <v>3</v>
      </c>
      <c r="N40" s="21" t="str">
        <f>IF(M40="評価なし",0,M40)</f>
        <v>3</v>
      </c>
      <c r="O40" s="20"/>
      <c r="P40" s="20"/>
      <c r="Q40" s="20"/>
      <c r="R40" s="20"/>
      <c r="S40" s="20"/>
      <c r="T40" s="20"/>
      <c r="U40" s="20"/>
      <c r="V40" s="20"/>
      <c r="W40" s="20"/>
      <c r="X40" s="428" t="s">
        <v>151</v>
      </c>
      <c r="Y40" s="429"/>
      <c r="Z40" s="208" t="s">
        <v>111</v>
      </c>
      <c r="AA40" s="15"/>
      <c r="AB40" s="128" t="str">
        <f>IF(Z40="A","3",IF(Z40="B","2", IF(Z40="C","1",IF(Z40="D","0","評価なし"))))</f>
        <v>2</v>
      </c>
      <c r="AC40" s="22" t="str">
        <f>IF(AB40="評価なし",0,AB40)</f>
        <v>2</v>
      </c>
      <c r="AD40" s="15"/>
      <c r="AE40" s="15"/>
      <c r="AF40" s="15"/>
      <c r="AG40" s="15"/>
      <c r="AH40" s="15"/>
      <c r="AI40" s="15"/>
      <c r="AJ40" s="15"/>
      <c r="AK40" s="640" t="s">
        <v>207</v>
      </c>
      <c r="AL40" s="641"/>
      <c r="AM40" s="634" t="s">
        <v>213</v>
      </c>
      <c r="AN40" s="635"/>
      <c r="AO40" s="635"/>
      <c r="AP40" s="635"/>
      <c r="AQ40" s="636"/>
    </row>
    <row r="41" spans="1:51" ht="108" customHeight="1" x14ac:dyDescent="0.15">
      <c r="B41" s="304" t="s">
        <v>61</v>
      </c>
      <c r="C41" s="305"/>
      <c r="D41" s="305"/>
      <c r="E41" s="305"/>
      <c r="F41" s="305"/>
      <c r="G41" s="305"/>
      <c r="H41" s="305"/>
      <c r="I41" s="305"/>
      <c r="J41" s="306"/>
      <c r="K41" s="216" t="s">
        <v>110</v>
      </c>
      <c r="L41" s="209"/>
      <c r="M41" s="210" t="str">
        <f>IF(K41="A","3",IF(K41="B","2", IF(K41="C","1",IF(K41="D","0","評価なし"))))</f>
        <v>3</v>
      </c>
      <c r="N41" s="217" t="str">
        <f>IF(M41="評価なし",0,M41)</f>
        <v>3</v>
      </c>
      <c r="O41" s="209"/>
      <c r="P41" s="209"/>
      <c r="Q41" s="209"/>
      <c r="R41" s="209"/>
      <c r="S41" s="209"/>
      <c r="T41" s="209"/>
      <c r="U41" s="209"/>
      <c r="V41" s="209"/>
      <c r="W41" s="209"/>
      <c r="X41" s="628" t="s">
        <v>150</v>
      </c>
      <c r="Y41" s="338"/>
      <c r="Z41" s="207" t="s">
        <v>110</v>
      </c>
      <c r="AA41" s="211"/>
      <c r="AB41" s="212" t="str">
        <f>IF(Z41="A","3",IF(Z41="B","2", IF(Z41="C","1",IF(Z41="D","0","評価なし"))))</f>
        <v>3</v>
      </c>
      <c r="AC41" s="218" t="str">
        <f>IF(AB41="評価なし",0,AB41)</f>
        <v>3</v>
      </c>
      <c r="AD41" s="211"/>
      <c r="AE41" s="211"/>
      <c r="AF41" s="211"/>
      <c r="AG41" s="211"/>
      <c r="AH41" s="211"/>
      <c r="AI41" s="211"/>
      <c r="AJ41" s="211"/>
      <c r="AK41" s="639" t="s">
        <v>185</v>
      </c>
      <c r="AL41" s="340"/>
      <c r="AM41" s="650" t="s">
        <v>213</v>
      </c>
      <c r="AN41" s="651"/>
      <c r="AO41" s="651"/>
      <c r="AP41" s="651"/>
      <c r="AQ41" s="652"/>
    </row>
    <row r="42" spans="1:51" ht="90" customHeight="1" x14ac:dyDescent="0.15">
      <c r="B42" s="292" t="s">
        <v>64</v>
      </c>
      <c r="C42" s="293"/>
      <c r="D42" s="293"/>
      <c r="E42" s="293"/>
      <c r="F42" s="293"/>
      <c r="G42" s="293"/>
      <c r="H42" s="293"/>
      <c r="I42" s="293"/>
      <c r="J42" s="294"/>
      <c r="K42" s="345" t="s">
        <v>119</v>
      </c>
      <c r="L42" s="346"/>
      <c r="M42" s="346"/>
      <c r="N42" s="346"/>
      <c r="O42" s="346"/>
      <c r="P42" s="346"/>
      <c r="Q42" s="346"/>
      <c r="R42" s="346"/>
      <c r="S42" s="346"/>
      <c r="T42" s="346"/>
      <c r="U42" s="346"/>
      <c r="V42" s="346"/>
      <c r="W42" s="346"/>
      <c r="X42" s="346"/>
      <c r="Y42" s="347"/>
      <c r="Z42" s="620" t="s">
        <v>208</v>
      </c>
      <c r="AA42" s="621"/>
      <c r="AB42" s="621"/>
      <c r="AC42" s="621"/>
      <c r="AD42" s="621"/>
      <c r="AE42" s="621"/>
      <c r="AF42" s="621"/>
      <c r="AG42" s="621"/>
      <c r="AH42" s="621"/>
      <c r="AI42" s="621"/>
      <c r="AJ42" s="621"/>
      <c r="AK42" s="621"/>
      <c r="AL42" s="622"/>
      <c r="AM42" s="341" t="s">
        <v>215</v>
      </c>
      <c r="AN42" s="341"/>
      <c r="AO42" s="341"/>
      <c r="AP42" s="341"/>
      <c r="AQ42" s="342"/>
    </row>
    <row r="43" spans="1:51" ht="90" customHeight="1" thickBot="1" x14ac:dyDescent="0.2">
      <c r="B43" s="295" t="s">
        <v>54</v>
      </c>
      <c r="C43" s="296"/>
      <c r="D43" s="296"/>
      <c r="E43" s="296"/>
      <c r="F43" s="296"/>
      <c r="G43" s="296"/>
      <c r="H43" s="296"/>
      <c r="I43" s="296"/>
      <c r="J43" s="297"/>
      <c r="K43" s="348" t="s">
        <v>132</v>
      </c>
      <c r="L43" s="349"/>
      <c r="M43" s="349"/>
      <c r="N43" s="349"/>
      <c r="O43" s="349"/>
      <c r="P43" s="349"/>
      <c r="Q43" s="349"/>
      <c r="R43" s="349"/>
      <c r="S43" s="349"/>
      <c r="T43" s="349"/>
      <c r="U43" s="349"/>
      <c r="V43" s="349"/>
      <c r="W43" s="349"/>
      <c r="X43" s="349"/>
      <c r="Y43" s="350"/>
      <c r="Z43" s="386" t="s">
        <v>186</v>
      </c>
      <c r="AA43" s="387"/>
      <c r="AB43" s="387"/>
      <c r="AC43" s="387"/>
      <c r="AD43" s="387"/>
      <c r="AE43" s="387"/>
      <c r="AF43" s="387"/>
      <c r="AG43" s="387"/>
      <c r="AH43" s="387"/>
      <c r="AI43" s="387"/>
      <c r="AJ43" s="387"/>
      <c r="AK43" s="387"/>
      <c r="AL43" s="388"/>
      <c r="AM43" s="343" t="s">
        <v>213</v>
      </c>
      <c r="AN43" s="343"/>
      <c r="AO43" s="343"/>
      <c r="AP43" s="343"/>
      <c r="AQ43" s="344"/>
    </row>
    <row r="44" spans="1:51" ht="34.5" customHeight="1" x14ac:dyDescent="0.15">
      <c r="A44" s="219"/>
      <c r="B44" s="298" t="s">
        <v>70</v>
      </c>
      <c r="C44" s="299"/>
      <c r="D44" s="299"/>
      <c r="E44" s="299"/>
      <c r="F44" s="299"/>
      <c r="G44" s="299"/>
      <c r="H44" s="299"/>
      <c r="I44" s="299"/>
      <c r="J44" s="300"/>
      <c r="K44" s="110" t="str">
        <f>IF(M44="評価なし","評価なし",IF(M44&gt;=2.5,"A",IF(M44&gt;=1.5,"B", IF(M44&gt;=0.5,"C",IF(M44&lt;0.5,"D","評価なし")))))</f>
        <v>A</v>
      </c>
      <c r="L44" s="15"/>
      <c r="M44" s="30">
        <f>IF(AND(M45="評価なし",M46="評価なし",M47="評価なし"),"評価なし",(N45+N46+N47)/(3-N44))</f>
        <v>3</v>
      </c>
      <c r="N44" s="40">
        <f>COUNTIF(M45:M47,"評価なし")</f>
        <v>0</v>
      </c>
      <c r="O44" s="15"/>
      <c r="P44" s="15"/>
      <c r="Q44" s="15"/>
      <c r="R44" s="15"/>
      <c r="S44" s="15"/>
      <c r="T44" s="15"/>
      <c r="U44" s="15"/>
      <c r="V44" s="15"/>
      <c r="W44" s="15"/>
      <c r="X44" s="368"/>
      <c r="Y44" s="369"/>
      <c r="Z44" s="110" t="str">
        <f>IF(AB44="評価なし","評価なし",IF(AB44&gt;=2.5,"A",IF(AB44&gt;=1.5,"B", IF(AB44&gt;=0.5,"C",IF(AB44&lt;0.5,"D","評価なし")))))</f>
        <v>A</v>
      </c>
      <c r="AA44" s="15"/>
      <c r="AB44" s="30">
        <f>IF(AND(AB45="評価なし",AB46="評価なし",AB47="評価なし"),"評価なし",(AC45+AC46+AC47)/(3-AC44))</f>
        <v>3</v>
      </c>
      <c r="AC44" s="40">
        <f>COUNTIF(AB45:AB47,"評価なし")</f>
        <v>0</v>
      </c>
      <c r="AD44" s="15"/>
      <c r="AE44" s="15"/>
      <c r="AF44" s="15"/>
      <c r="AG44" s="15"/>
      <c r="AH44" s="15"/>
      <c r="AI44" s="15"/>
      <c r="AJ44" s="15"/>
      <c r="AK44" s="368"/>
      <c r="AL44" s="369"/>
      <c r="AM44" s="298" t="s">
        <v>72</v>
      </c>
      <c r="AN44" s="299"/>
      <c r="AO44" s="299"/>
      <c r="AP44" s="299"/>
      <c r="AQ44" s="300"/>
      <c r="AR44" s="90"/>
      <c r="AS44" s="83"/>
      <c r="AT44" s="83"/>
      <c r="AU44" s="83"/>
      <c r="AV44" s="83"/>
      <c r="AW44" s="83"/>
      <c r="AX44" s="83"/>
      <c r="AY44" s="83"/>
    </row>
    <row r="45" spans="1:51" ht="99.75" customHeight="1" x14ac:dyDescent="0.15">
      <c r="A45" s="219"/>
      <c r="B45" s="425" t="s">
        <v>86</v>
      </c>
      <c r="C45" s="426"/>
      <c r="D45" s="426"/>
      <c r="E45" s="426"/>
      <c r="F45" s="426"/>
      <c r="G45" s="426"/>
      <c r="H45" s="426"/>
      <c r="I45" s="426"/>
      <c r="J45" s="427"/>
      <c r="K45" s="116" t="s">
        <v>110</v>
      </c>
      <c r="L45" s="31"/>
      <c r="M45" s="37" t="str">
        <f>IF(K45="A","3",IF(K45="B","2", IF(K45="C","1",IF(K45="D","0","評価なし"))))</f>
        <v>3</v>
      </c>
      <c r="N45" s="36" t="str">
        <f>IF(M45="評価なし",0,M45)</f>
        <v>3</v>
      </c>
      <c r="O45" s="31"/>
      <c r="P45" s="31"/>
      <c r="Q45" s="31"/>
      <c r="R45" s="31"/>
      <c r="S45" s="31"/>
      <c r="T45" s="31"/>
      <c r="U45" s="31"/>
      <c r="V45" s="31"/>
      <c r="W45" s="31"/>
      <c r="X45" s="596" t="s">
        <v>171</v>
      </c>
      <c r="Y45" s="597"/>
      <c r="Z45" s="116" t="s">
        <v>110</v>
      </c>
      <c r="AA45" s="122"/>
      <c r="AB45" s="46" t="str">
        <f>IF(Z45="A","3",IF(Z45="B","2", IF(Z45="C","1",IF(Z45="D","0","評価なし"))))</f>
        <v>3</v>
      </c>
      <c r="AC45" s="47" t="str">
        <f>IF(AB45="評価なし",0,AB45)</f>
        <v>3</v>
      </c>
      <c r="AD45" s="122"/>
      <c r="AE45" s="122"/>
      <c r="AF45" s="122"/>
      <c r="AG45" s="122"/>
      <c r="AH45" s="122"/>
      <c r="AI45" s="122"/>
      <c r="AJ45" s="122"/>
      <c r="AK45" s="600" t="s">
        <v>188</v>
      </c>
      <c r="AL45" s="601"/>
      <c r="AM45" s="645" t="s">
        <v>213</v>
      </c>
      <c r="AN45" s="646"/>
      <c r="AO45" s="646"/>
      <c r="AP45" s="646"/>
      <c r="AQ45" s="647"/>
    </row>
    <row r="46" spans="1:51" s="1" customFormat="1" ht="99.75" customHeight="1" x14ac:dyDescent="0.15">
      <c r="A46" s="220"/>
      <c r="B46" s="310" t="s">
        <v>73</v>
      </c>
      <c r="C46" s="311"/>
      <c r="D46" s="311"/>
      <c r="E46" s="311"/>
      <c r="F46" s="311"/>
      <c r="G46" s="311"/>
      <c r="H46" s="311"/>
      <c r="I46" s="311"/>
      <c r="J46" s="312"/>
      <c r="K46" s="111" t="s">
        <v>110</v>
      </c>
      <c r="L46" s="42"/>
      <c r="M46" s="38" t="str">
        <f>IF(K46="A","3",IF(K46="B","2", IF(K46="C","1",IF(K46="D","0","評価なし"))))</f>
        <v>3</v>
      </c>
      <c r="N46" s="39" t="str">
        <f>IF(M46="評価なし",0,M46)</f>
        <v>3</v>
      </c>
      <c r="O46" s="42"/>
      <c r="P46" s="42"/>
      <c r="Q46" s="42"/>
      <c r="R46" s="42"/>
      <c r="S46" s="42"/>
      <c r="T46" s="42"/>
      <c r="U46" s="42"/>
      <c r="V46" s="42"/>
      <c r="W46" s="42"/>
      <c r="X46" s="598" t="s">
        <v>162</v>
      </c>
      <c r="Y46" s="599"/>
      <c r="Z46" s="111" t="s">
        <v>110</v>
      </c>
      <c r="AA46" s="48"/>
      <c r="AB46" s="49" t="str">
        <f>IF(Z46="A","3",IF(Z46="B","2", IF(Z46="C","1",IF(Z46="D","0","評価なし"))))</f>
        <v>3</v>
      </c>
      <c r="AC46" s="50" t="str">
        <f>IF(AB46="評価なし",0,AB46)</f>
        <v>3</v>
      </c>
      <c r="AD46" s="48"/>
      <c r="AE46" s="48"/>
      <c r="AF46" s="48"/>
      <c r="AG46" s="48"/>
      <c r="AH46" s="48"/>
      <c r="AI46" s="48"/>
      <c r="AJ46" s="48"/>
      <c r="AK46" s="602" t="s">
        <v>189</v>
      </c>
      <c r="AL46" s="603"/>
      <c r="AM46" s="391" t="s">
        <v>213</v>
      </c>
      <c r="AN46" s="392"/>
      <c r="AO46" s="392"/>
      <c r="AP46" s="392"/>
      <c r="AQ46" s="393"/>
    </row>
    <row r="47" spans="1:51" s="1" customFormat="1" ht="99.75" customHeight="1" x14ac:dyDescent="0.15">
      <c r="A47" s="220"/>
      <c r="B47" s="404" t="s">
        <v>74</v>
      </c>
      <c r="C47" s="405"/>
      <c r="D47" s="405"/>
      <c r="E47" s="405"/>
      <c r="F47" s="405"/>
      <c r="G47" s="405"/>
      <c r="H47" s="405"/>
      <c r="I47" s="405"/>
      <c r="J47" s="406"/>
      <c r="K47" s="112" t="s">
        <v>110</v>
      </c>
      <c r="L47" s="82"/>
      <c r="M47" s="44" t="str">
        <f>IF(K47="A","3",IF(K47="B","2", IF(K47="C","1",IF(K47="D","0","評価なし"))))</f>
        <v>3</v>
      </c>
      <c r="N47" s="159" t="str">
        <f>IF(M47="評価なし",0,M47)</f>
        <v>3</v>
      </c>
      <c r="O47" s="82"/>
      <c r="P47" s="82"/>
      <c r="Q47" s="82"/>
      <c r="R47" s="82"/>
      <c r="S47" s="82"/>
      <c r="T47" s="82"/>
      <c r="U47" s="82"/>
      <c r="V47" s="82"/>
      <c r="W47" s="82"/>
      <c r="X47" s="337" t="s">
        <v>163</v>
      </c>
      <c r="Y47" s="338"/>
      <c r="Z47" s="112" t="s">
        <v>110</v>
      </c>
      <c r="AA47" s="160"/>
      <c r="AB47" s="51" t="str">
        <f>IF(Z47="A","3",IF(Z47="B","2", IF(Z47="C","1",IF(Z47="D","0","評価なし"))))</f>
        <v>3</v>
      </c>
      <c r="AC47" s="161" t="str">
        <f>IF(AB47="評価なし",0,AB47)</f>
        <v>3</v>
      </c>
      <c r="AD47" s="160"/>
      <c r="AE47" s="160"/>
      <c r="AF47" s="160"/>
      <c r="AG47" s="160"/>
      <c r="AH47" s="160"/>
      <c r="AI47" s="160"/>
      <c r="AJ47" s="160"/>
      <c r="AK47" s="339" t="s">
        <v>189</v>
      </c>
      <c r="AL47" s="340"/>
      <c r="AM47" s="383" t="s">
        <v>213</v>
      </c>
      <c r="AN47" s="384"/>
      <c r="AO47" s="384"/>
      <c r="AP47" s="384"/>
      <c r="AQ47" s="385"/>
    </row>
    <row r="48" spans="1:51" ht="87" customHeight="1" x14ac:dyDescent="0.15">
      <c r="A48" s="219"/>
      <c r="B48" s="292" t="s">
        <v>64</v>
      </c>
      <c r="C48" s="293"/>
      <c r="D48" s="293"/>
      <c r="E48" s="293"/>
      <c r="F48" s="293"/>
      <c r="G48" s="293"/>
      <c r="H48" s="293"/>
      <c r="I48" s="293"/>
      <c r="J48" s="294"/>
      <c r="K48" s="345" t="s">
        <v>120</v>
      </c>
      <c r="L48" s="346"/>
      <c r="M48" s="346"/>
      <c r="N48" s="346"/>
      <c r="O48" s="346"/>
      <c r="P48" s="346"/>
      <c r="Q48" s="346"/>
      <c r="R48" s="346"/>
      <c r="S48" s="346"/>
      <c r="T48" s="346"/>
      <c r="U48" s="346"/>
      <c r="V48" s="346"/>
      <c r="W48" s="346"/>
      <c r="X48" s="346"/>
      <c r="Y48" s="347"/>
      <c r="Z48" s="351" t="s">
        <v>209</v>
      </c>
      <c r="AA48" s="229"/>
      <c r="AB48" s="229"/>
      <c r="AC48" s="229"/>
      <c r="AD48" s="229"/>
      <c r="AE48" s="229"/>
      <c r="AF48" s="229"/>
      <c r="AG48" s="229"/>
      <c r="AH48" s="229"/>
      <c r="AI48" s="229"/>
      <c r="AJ48" s="229"/>
      <c r="AK48" s="229"/>
      <c r="AL48" s="352"/>
      <c r="AM48" s="341" t="s">
        <v>213</v>
      </c>
      <c r="AN48" s="341"/>
      <c r="AO48" s="341"/>
      <c r="AP48" s="341"/>
      <c r="AQ48" s="342"/>
    </row>
    <row r="49" spans="1:51" ht="87" customHeight="1" thickBot="1" x14ac:dyDescent="0.2">
      <c r="A49" s="219"/>
      <c r="B49" s="295" t="s">
        <v>54</v>
      </c>
      <c r="C49" s="296"/>
      <c r="D49" s="296"/>
      <c r="E49" s="296"/>
      <c r="F49" s="296"/>
      <c r="G49" s="296"/>
      <c r="H49" s="296"/>
      <c r="I49" s="296"/>
      <c r="J49" s="297"/>
      <c r="K49" s="348" t="s">
        <v>121</v>
      </c>
      <c r="L49" s="349"/>
      <c r="M49" s="349"/>
      <c r="N49" s="349"/>
      <c r="O49" s="349"/>
      <c r="P49" s="349"/>
      <c r="Q49" s="349"/>
      <c r="R49" s="349"/>
      <c r="S49" s="349"/>
      <c r="T49" s="349"/>
      <c r="U49" s="349"/>
      <c r="V49" s="349"/>
      <c r="W49" s="349"/>
      <c r="X49" s="349"/>
      <c r="Y49" s="350"/>
      <c r="Z49" s="353"/>
      <c r="AA49" s="354"/>
      <c r="AB49" s="354"/>
      <c r="AC49" s="354"/>
      <c r="AD49" s="354"/>
      <c r="AE49" s="354"/>
      <c r="AF49" s="354"/>
      <c r="AG49" s="354"/>
      <c r="AH49" s="354"/>
      <c r="AI49" s="354"/>
      <c r="AJ49" s="354"/>
      <c r="AK49" s="354"/>
      <c r="AL49" s="355"/>
      <c r="AM49" s="343" t="s">
        <v>213</v>
      </c>
      <c r="AN49" s="343"/>
      <c r="AO49" s="343"/>
      <c r="AP49" s="343"/>
      <c r="AQ49" s="344"/>
    </row>
    <row r="50" spans="1:51" s="16" customFormat="1" ht="44.25" customHeight="1" thickBot="1" x14ac:dyDescent="0.2">
      <c r="A50" s="221"/>
      <c r="B50" s="451" t="s">
        <v>12</v>
      </c>
      <c r="C50" s="452"/>
      <c r="D50" s="452"/>
      <c r="E50" s="452"/>
      <c r="F50" s="452"/>
      <c r="G50" s="452"/>
      <c r="H50" s="452"/>
      <c r="I50" s="452"/>
      <c r="J50" s="453"/>
      <c r="K50" s="106" t="str">
        <f>IF(M50="評価なし","評価なし",IF(M50&gt;=2.5,"A",IF(M50&gt;=1.5,"B", IF(M50&gt;=0.5,"C",IF(M50&lt;0.5,"D","評価なし")))))</f>
        <v>A</v>
      </c>
      <c r="M50" s="53">
        <f>IF(AND(M52="評価なし",M53="評価なし",M54="評価なし",M55="評価なし",M59="評価なし",M60="評価なし",M61="評価なし",M62="評価なし",M63="評価なし",M64="評価なし",M65="評価なし"),"評価なし",(N52+N53+N54+N55+N59+N60+N61+N62+N63+N64+N65)/(11-N50))</f>
        <v>2.9</v>
      </c>
      <c r="N50" s="16">
        <f>COUNTIF(M52:M55,"評価なし")+COUNTIF(M59:M65,"評価なし")</f>
        <v>1</v>
      </c>
      <c r="X50" s="333"/>
      <c r="Y50" s="334"/>
      <c r="Z50" s="120" t="str">
        <f>IF(AB50="評価なし","評価なし",IF(AB50&gt;=2.5,"A",IF(AB50&gt;=1.5,"B", IF(AB50&gt;=0.5,"C",IF(AB50&lt;0.5,"D","評価なし")))))</f>
        <v>A</v>
      </c>
      <c r="AB50" s="53">
        <f>IF(AND(AB52="評価なし",AB53="評価なし",AB54="評価なし",AB55="評価なし",AB59="評価なし",AB60="評価なし",AB61="評価なし",AB62="評価なし",AB63="評価なし",AB64="評価なし",AB65="評価なし"),"評価なし",(AC52+AC53+AC54+AC55+AC59+AC60+AC61+AC62+AC63+AC64+AC65)/(11-AC50))</f>
        <v>2.8</v>
      </c>
      <c r="AC50" s="16">
        <f>COUNTIF(AB52:AB55,"評価なし")+COUNTIF(AB59:AB65,"評価なし")</f>
        <v>1</v>
      </c>
      <c r="AK50" s="333"/>
      <c r="AL50" s="334"/>
      <c r="AM50" s="362" t="s">
        <v>12</v>
      </c>
      <c r="AN50" s="363"/>
      <c r="AO50" s="363"/>
      <c r="AP50" s="363"/>
      <c r="AQ50" s="364"/>
      <c r="AR50" s="183"/>
      <c r="AS50" s="183"/>
      <c r="AT50" s="183"/>
      <c r="AU50" s="183"/>
      <c r="AV50" s="183"/>
      <c r="AW50" s="183"/>
      <c r="AX50" s="183"/>
      <c r="AY50" s="183"/>
    </row>
    <row r="51" spans="1:51" s="1" customFormat="1" ht="33.75" customHeight="1" x14ac:dyDescent="0.15">
      <c r="A51" s="222"/>
      <c r="B51" s="454" t="s">
        <v>66</v>
      </c>
      <c r="C51" s="455"/>
      <c r="D51" s="455"/>
      <c r="E51" s="455"/>
      <c r="F51" s="455"/>
      <c r="G51" s="455"/>
      <c r="H51" s="455"/>
      <c r="I51" s="455"/>
      <c r="J51" s="456"/>
      <c r="K51" s="108" t="str">
        <f>IF(M51="評価なし","評価なし",IF(M51&gt;=2.5,"A",IF(M51&gt;=1.5,"B", IF(M51&gt;=0.5,"C",IF(M51&lt;0.5,"D","評価なし")))))</f>
        <v>A</v>
      </c>
      <c r="L51" s="2"/>
      <c r="M51" s="10">
        <f>IF(AND(M52="評価なし",M53="評価なし",M54="評価なし",M55="評価なし"),"評価なし",(N52+N53+N54+N55)/(4-N51))</f>
        <v>2.75</v>
      </c>
      <c r="N51" s="2">
        <f>COUNTIF(M52:M55,"評価なし")</f>
        <v>0</v>
      </c>
      <c r="O51" s="2"/>
      <c r="P51" s="2"/>
      <c r="Q51" s="2"/>
      <c r="R51" s="2"/>
      <c r="S51" s="2"/>
      <c r="T51" s="2"/>
      <c r="U51" s="2"/>
      <c r="V51" s="2"/>
      <c r="W51" s="2"/>
      <c r="X51" s="335"/>
      <c r="Y51" s="336"/>
      <c r="Z51" s="121" t="str">
        <f>IF(AB51="評価なし","評価なし",IF(AB51&gt;=2.5,"A",IF(AB51&gt;=1.5,"B", IF(AB51&gt;=0.5,"C",IF(AB51&lt;0.5,"D","評価なし")))))</f>
        <v>A</v>
      </c>
      <c r="AA51" s="2"/>
      <c r="AB51" s="10">
        <f>IF(AND(AB52="評価なし",AB53="評価なし",AB54="評価なし",AB55="評価なし"),"評価なし",(AC52+AC53+AC54+AC55)/(4-AC51))</f>
        <v>2.75</v>
      </c>
      <c r="AC51" s="2">
        <f>COUNTIF(AB52:AB55,"評価なし")</f>
        <v>0</v>
      </c>
      <c r="AD51" s="2"/>
      <c r="AE51" s="2"/>
      <c r="AF51" s="2"/>
      <c r="AG51" s="2"/>
      <c r="AH51" s="2"/>
      <c r="AI51" s="2"/>
      <c r="AJ51" s="2"/>
      <c r="AK51" s="335"/>
      <c r="AL51" s="336"/>
      <c r="AM51" s="365" t="s">
        <v>216</v>
      </c>
      <c r="AN51" s="366"/>
      <c r="AO51" s="366"/>
      <c r="AP51" s="366"/>
      <c r="AQ51" s="367"/>
      <c r="AR51" s="184"/>
      <c r="AS51" s="184"/>
      <c r="AT51" s="184"/>
      <c r="AU51" s="184"/>
      <c r="AV51" s="184"/>
      <c r="AW51" s="184"/>
      <c r="AX51" s="184"/>
      <c r="AY51" s="184"/>
    </row>
    <row r="52" spans="1:51" s="1" customFormat="1" ht="85.5" customHeight="1" x14ac:dyDescent="0.15">
      <c r="A52" s="222"/>
      <c r="B52" s="457" t="s">
        <v>69</v>
      </c>
      <c r="C52" s="458"/>
      <c r="D52" s="458"/>
      <c r="E52" s="458"/>
      <c r="F52" s="458"/>
      <c r="G52" s="458"/>
      <c r="H52" s="458"/>
      <c r="I52" s="458"/>
      <c r="J52" s="459"/>
      <c r="K52" s="116" t="s">
        <v>111</v>
      </c>
      <c r="L52" s="45"/>
      <c r="M52" s="171" t="str">
        <f>IF(K52="A","3",IF(K52="B","2", IF(K52="C","1",IF(K52="D","0","評価なし"))))</f>
        <v>2</v>
      </c>
      <c r="N52" s="185" t="str">
        <f>IF(M52="評価なし",0,M52)</f>
        <v>2</v>
      </c>
      <c r="O52" s="45"/>
      <c r="P52" s="45"/>
      <c r="Q52" s="45"/>
      <c r="R52" s="45"/>
      <c r="S52" s="45"/>
      <c r="T52" s="45"/>
      <c r="U52" s="45"/>
      <c r="V52" s="45"/>
      <c r="W52" s="45"/>
      <c r="X52" s="370" t="s">
        <v>135</v>
      </c>
      <c r="Y52" s="371"/>
      <c r="Z52" s="116" t="s">
        <v>111</v>
      </c>
      <c r="AA52" s="45"/>
      <c r="AB52" s="171" t="str">
        <f>IF(Z52="A","3",IF(Z52="B","2", IF(Z52="C","1",IF(Z52="D","0","評価なし"))))</f>
        <v>2</v>
      </c>
      <c r="AC52" s="185" t="str">
        <f>IF(AB52="評価なし",0,AB52)</f>
        <v>2</v>
      </c>
      <c r="AD52" s="45"/>
      <c r="AE52" s="45"/>
      <c r="AF52" s="45"/>
      <c r="AG52" s="45"/>
      <c r="AH52" s="45"/>
      <c r="AI52" s="45"/>
      <c r="AJ52" s="45"/>
      <c r="AK52" s="356" t="s">
        <v>190</v>
      </c>
      <c r="AL52" s="357"/>
      <c r="AM52" s="324" t="s">
        <v>213</v>
      </c>
      <c r="AN52" s="325"/>
      <c r="AO52" s="325"/>
      <c r="AP52" s="325"/>
      <c r="AQ52" s="326"/>
    </row>
    <row r="53" spans="1:51" s="1" customFormat="1" ht="112.5" customHeight="1" x14ac:dyDescent="0.15">
      <c r="A53" s="223"/>
      <c r="B53" s="313" t="s">
        <v>67</v>
      </c>
      <c r="C53" s="314"/>
      <c r="D53" s="314"/>
      <c r="E53" s="314"/>
      <c r="F53" s="314"/>
      <c r="G53" s="314"/>
      <c r="H53" s="314"/>
      <c r="I53" s="314"/>
      <c r="J53" s="315"/>
      <c r="K53" s="111" t="s">
        <v>110</v>
      </c>
      <c r="L53" s="48"/>
      <c r="M53" s="172" t="str">
        <f>IF(K53="A","3",IF(K53="B","2", IF(K53="C","1",IF(K53="D","0","評価なし"))))</f>
        <v>3</v>
      </c>
      <c r="N53" s="186" t="str">
        <f>IF(M53="評価なし",0,M53)</f>
        <v>3</v>
      </c>
      <c r="O53" s="48"/>
      <c r="P53" s="48"/>
      <c r="Q53" s="48"/>
      <c r="R53" s="48"/>
      <c r="S53" s="48"/>
      <c r="T53" s="48"/>
      <c r="U53" s="48"/>
      <c r="V53" s="48"/>
      <c r="W53" s="48"/>
      <c r="X53" s="449" t="s">
        <v>136</v>
      </c>
      <c r="Y53" s="450"/>
      <c r="Z53" s="111" t="s">
        <v>110</v>
      </c>
      <c r="AA53" s="48"/>
      <c r="AB53" s="172" t="str">
        <f>IF(Z53="A","3",IF(Z53="B","2", IF(Z53="C","1",IF(Z53="D","0","評価なし"))))</f>
        <v>3</v>
      </c>
      <c r="AC53" s="186" t="str">
        <f t="shared" ref="AC53:AC55" si="1">IF(AB53="評価なし",0,AB53)</f>
        <v>3</v>
      </c>
      <c r="AD53" s="48"/>
      <c r="AE53" s="48"/>
      <c r="AF53" s="48"/>
      <c r="AG53" s="48"/>
      <c r="AH53" s="48"/>
      <c r="AI53" s="48"/>
      <c r="AJ53" s="48"/>
      <c r="AK53" s="372" t="s">
        <v>192</v>
      </c>
      <c r="AL53" s="373"/>
      <c r="AM53" s="327" t="s">
        <v>213</v>
      </c>
      <c r="AN53" s="328"/>
      <c r="AO53" s="328"/>
      <c r="AP53" s="328"/>
      <c r="AQ53" s="329"/>
    </row>
    <row r="54" spans="1:51" s="1" customFormat="1" ht="85.5" customHeight="1" x14ac:dyDescent="0.15">
      <c r="A54" s="223"/>
      <c r="B54" s="313" t="s">
        <v>75</v>
      </c>
      <c r="C54" s="314"/>
      <c r="D54" s="314"/>
      <c r="E54" s="314"/>
      <c r="F54" s="314"/>
      <c r="G54" s="314"/>
      <c r="H54" s="314"/>
      <c r="I54" s="314"/>
      <c r="J54" s="315"/>
      <c r="K54" s="111" t="s">
        <v>110</v>
      </c>
      <c r="L54" s="48"/>
      <c r="M54" s="172" t="str">
        <f>IF(K54="A","3",IF(K54="B","2", IF(K54="C","1",IF(K54="D","0","評価なし"))))</f>
        <v>3</v>
      </c>
      <c r="N54" s="186" t="str">
        <f>IF(M54="評価なし",0,M54)</f>
        <v>3</v>
      </c>
      <c r="O54" s="48"/>
      <c r="P54" s="48"/>
      <c r="Q54" s="48"/>
      <c r="R54" s="48"/>
      <c r="S54" s="48"/>
      <c r="T54" s="48"/>
      <c r="U54" s="48"/>
      <c r="V54" s="48"/>
      <c r="W54" s="48"/>
      <c r="X54" s="322" t="s">
        <v>155</v>
      </c>
      <c r="Y54" s="323"/>
      <c r="Z54" s="111" t="s">
        <v>110</v>
      </c>
      <c r="AA54" s="48"/>
      <c r="AB54" s="172" t="str">
        <f>IF(Z54="A","3",IF(Z54="B","2", IF(Z54="C","1",IF(Z54="D","0","評価なし"))))</f>
        <v>3</v>
      </c>
      <c r="AC54" s="186" t="str">
        <f t="shared" si="1"/>
        <v>3</v>
      </c>
      <c r="AD54" s="48"/>
      <c r="AE54" s="48"/>
      <c r="AF54" s="48"/>
      <c r="AG54" s="48"/>
      <c r="AH54" s="48"/>
      <c r="AI54" s="48"/>
      <c r="AJ54" s="48"/>
      <c r="AK54" s="372" t="s">
        <v>182</v>
      </c>
      <c r="AL54" s="373"/>
      <c r="AM54" s="327" t="s">
        <v>213</v>
      </c>
      <c r="AN54" s="328"/>
      <c r="AO54" s="328"/>
      <c r="AP54" s="328"/>
      <c r="AQ54" s="329"/>
    </row>
    <row r="55" spans="1:51" s="1" customFormat="1" ht="85.5" customHeight="1" x14ac:dyDescent="0.15">
      <c r="A55" s="223"/>
      <c r="B55" s="319" t="s">
        <v>68</v>
      </c>
      <c r="C55" s="320"/>
      <c r="D55" s="320"/>
      <c r="E55" s="320"/>
      <c r="F55" s="320"/>
      <c r="G55" s="320"/>
      <c r="H55" s="320"/>
      <c r="I55" s="320"/>
      <c r="J55" s="321"/>
      <c r="K55" s="112" t="s">
        <v>110</v>
      </c>
      <c r="L55" s="160"/>
      <c r="M55" s="173" t="str">
        <f>IF(K55="A","3",IF(K55="B","2", IF(K55="C","1",IF(K55="D","0","評価なし"))))</f>
        <v>3</v>
      </c>
      <c r="N55" s="187" t="str">
        <f>IF(M55="評価なし",0,M55)</f>
        <v>3</v>
      </c>
      <c r="O55" s="160"/>
      <c r="P55" s="160"/>
      <c r="Q55" s="160"/>
      <c r="R55" s="160"/>
      <c r="S55" s="160"/>
      <c r="T55" s="160"/>
      <c r="U55" s="160"/>
      <c r="V55" s="160"/>
      <c r="W55" s="160"/>
      <c r="X55" s="358" t="s">
        <v>138</v>
      </c>
      <c r="Y55" s="359"/>
      <c r="Z55" s="112" t="s">
        <v>110</v>
      </c>
      <c r="AA55" s="160"/>
      <c r="AB55" s="173" t="str">
        <f>IF(Z55="A","3",IF(Z55="B","2", IF(Z55="C","1",IF(Z55="D","0","評価なし"))))</f>
        <v>3</v>
      </c>
      <c r="AC55" s="187" t="str">
        <f t="shared" si="1"/>
        <v>3</v>
      </c>
      <c r="AD55" s="160"/>
      <c r="AE55" s="160"/>
      <c r="AF55" s="160"/>
      <c r="AG55" s="160"/>
      <c r="AH55" s="160"/>
      <c r="AI55" s="160"/>
      <c r="AJ55" s="160"/>
      <c r="AK55" s="360" t="s">
        <v>193</v>
      </c>
      <c r="AL55" s="361"/>
      <c r="AM55" s="330" t="s">
        <v>213</v>
      </c>
      <c r="AN55" s="331"/>
      <c r="AO55" s="331"/>
      <c r="AP55" s="331"/>
      <c r="AQ55" s="332"/>
    </row>
    <row r="56" spans="1:51" ht="85.5" customHeight="1" x14ac:dyDescent="0.15">
      <c r="A56" s="219"/>
      <c r="B56" s="374" t="s">
        <v>64</v>
      </c>
      <c r="C56" s="375"/>
      <c r="D56" s="375"/>
      <c r="E56" s="375"/>
      <c r="F56" s="375"/>
      <c r="G56" s="375"/>
      <c r="H56" s="375"/>
      <c r="I56" s="375"/>
      <c r="J56" s="376"/>
      <c r="K56" s="446" t="s">
        <v>137</v>
      </c>
      <c r="L56" s="447"/>
      <c r="M56" s="447"/>
      <c r="N56" s="447"/>
      <c r="O56" s="447"/>
      <c r="P56" s="447"/>
      <c r="Q56" s="447"/>
      <c r="R56" s="447"/>
      <c r="S56" s="447"/>
      <c r="T56" s="447"/>
      <c r="U56" s="447"/>
      <c r="V56" s="447"/>
      <c r="W56" s="447"/>
      <c r="X56" s="447"/>
      <c r="Y56" s="448"/>
      <c r="Z56" s="607" t="s">
        <v>194</v>
      </c>
      <c r="AA56" s="608"/>
      <c r="AB56" s="608"/>
      <c r="AC56" s="608"/>
      <c r="AD56" s="608"/>
      <c r="AE56" s="608"/>
      <c r="AF56" s="608"/>
      <c r="AG56" s="608"/>
      <c r="AH56" s="608"/>
      <c r="AI56" s="608"/>
      <c r="AJ56" s="608"/>
      <c r="AK56" s="608"/>
      <c r="AL56" s="609"/>
      <c r="AM56" s="341" t="s">
        <v>213</v>
      </c>
      <c r="AN56" s="341"/>
      <c r="AO56" s="341"/>
      <c r="AP56" s="341"/>
      <c r="AQ56" s="342"/>
    </row>
    <row r="57" spans="1:51" ht="85.5" customHeight="1" thickBot="1" x14ac:dyDescent="0.2">
      <c r="A57" s="219"/>
      <c r="B57" s="377" t="s">
        <v>54</v>
      </c>
      <c r="C57" s="378"/>
      <c r="D57" s="378"/>
      <c r="E57" s="378"/>
      <c r="F57" s="378"/>
      <c r="G57" s="378"/>
      <c r="H57" s="378"/>
      <c r="I57" s="378"/>
      <c r="J57" s="379"/>
      <c r="K57" s="610" t="s">
        <v>122</v>
      </c>
      <c r="L57" s="611"/>
      <c r="M57" s="611"/>
      <c r="N57" s="611"/>
      <c r="O57" s="611"/>
      <c r="P57" s="611"/>
      <c r="Q57" s="611"/>
      <c r="R57" s="611"/>
      <c r="S57" s="611"/>
      <c r="T57" s="611"/>
      <c r="U57" s="611"/>
      <c r="V57" s="611"/>
      <c r="W57" s="611"/>
      <c r="X57" s="611"/>
      <c r="Y57" s="612"/>
      <c r="Z57" s="583" t="s">
        <v>210</v>
      </c>
      <c r="AA57" s="584"/>
      <c r="AB57" s="584"/>
      <c r="AC57" s="584"/>
      <c r="AD57" s="584"/>
      <c r="AE57" s="584"/>
      <c r="AF57" s="584"/>
      <c r="AG57" s="584"/>
      <c r="AH57" s="584"/>
      <c r="AI57" s="584"/>
      <c r="AJ57" s="584"/>
      <c r="AK57" s="584"/>
      <c r="AL57" s="585"/>
      <c r="AM57" s="343" t="s">
        <v>213</v>
      </c>
      <c r="AN57" s="343"/>
      <c r="AO57" s="343"/>
      <c r="AP57" s="343"/>
      <c r="AQ57" s="344"/>
    </row>
    <row r="58" spans="1:51" s="1" customFormat="1" ht="43.5" customHeight="1" x14ac:dyDescent="0.15">
      <c r="A58" s="224"/>
      <c r="B58" s="298" t="s">
        <v>62</v>
      </c>
      <c r="C58" s="299"/>
      <c r="D58" s="299"/>
      <c r="E58" s="299"/>
      <c r="F58" s="299"/>
      <c r="G58" s="299"/>
      <c r="H58" s="299"/>
      <c r="I58" s="299"/>
      <c r="J58" s="300"/>
      <c r="K58" s="107" t="str">
        <f>IF(M58="評価なし","評価なし",IF(M58&gt;=2.5,"A",IF(M58&gt;=1.5,"B", IF(M58&gt;=0.5,"C",IF(M58&lt;0.5,"D","評価なし")))))</f>
        <v>A</v>
      </c>
      <c r="L58" s="2"/>
      <c r="M58" s="30">
        <f>IF(AND(M59="評価なし",M60="評価なし",M60="評価なし",M61="評価なし",M62="評価なし",M63="評価なし",M64="評価なし",M65="評価なし"),"評価なし",(N59+N60+N61+N62+N63+N64+N65)/(7-N58))</f>
        <v>3</v>
      </c>
      <c r="N58" s="40">
        <f>COUNTIF(M59:M65,"評価なし")</f>
        <v>1</v>
      </c>
      <c r="O58" s="2"/>
      <c r="P58" s="2"/>
      <c r="Q58" s="2"/>
      <c r="R58" s="2"/>
      <c r="S58" s="2"/>
      <c r="T58" s="2"/>
      <c r="U58" s="2"/>
      <c r="V58" s="2"/>
      <c r="W58" s="2"/>
      <c r="X58" s="368"/>
      <c r="Y58" s="369"/>
      <c r="Z58" s="191" t="str">
        <f>IF(AB58="評価なし","評価なし",IF(AB58&gt;=2.5,"A",IF(AB58&gt;=1.5,"B", IF(AB58&gt;=0.5,"C",IF(AB58&lt;0.5,"D","評価なし")))))</f>
        <v>A</v>
      </c>
      <c r="AA58" s="2"/>
      <c r="AB58" s="30">
        <f>IF(AND(AB59="評価なし",AB60="評価なし",AB60="評価なし",AB61="評価なし",AB62="評価なし",AB63="評価なし",AB64="評価なし",AB65="評価なし"),"評価なし",(AC59+AC60+AC61+AC62+AC63+AC64+AC65)/(7-AC58))</f>
        <v>2.8333333333333335</v>
      </c>
      <c r="AC58" s="40">
        <f>COUNTIF(AB59:AB65,"評価なし")</f>
        <v>1</v>
      </c>
      <c r="AD58" s="2"/>
      <c r="AE58" s="2"/>
      <c r="AF58" s="2"/>
      <c r="AG58" s="2"/>
      <c r="AH58" s="2"/>
      <c r="AI58" s="2"/>
      <c r="AJ58" s="2"/>
      <c r="AK58" s="368"/>
      <c r="AL58" s="369"/>
      <c r="AM58" s="642" t="s">
        <v>62</v>
      </c>
      <c r="AN58" s="643"/>
      <c r="AO58" s="643"/>
      <c r="AP58" s="643"/>
      <c r="AQ58" s="644"/>
      <c r="AR58" s="83"/>
      <c r="AS58" s="83"/>
      <c r="AT58" s="83"/>
      <c r="AU58" s="83"/>
      <c r="AV58" s="83"/>
      <c r="AW58" s="83"/>
      <c r="AX58" s="83"/>
      <c r="AY58" s="84"/>
    </row>
    <row r="59" spans="1:51" s="1" customFormat="1" ht="105" customHeight="1" x14ac:dyDescent="0.15">
      <c r="A59" s="224"/>
      <c r="B59" s="307" t="s">
        <v>87</v>
      </c>
      <c r="C59" s="308"/>
      <c r="D59" s="308"/>
      <c r="E59" s="308"/>
      <c r="F59" s="308"/>
      <c r="G59" s="308"/>
      <c r="H59" s="308"/>
      <c r="I59" s="308"/>
      <c r="J59" s="309"/>
      <c r="K59" s="174" t="s">
        <v>110</v>
      </c>
      <c r="L59" s="55"/>
      <c r="M59" s="119" t="str">
        <f t="shared" ref="M59:M65" si="2">IF(K59="A","3",IF(K59="B","2", IF(K59="C","1",IF(K59="D","0","評価なし"))))</f>
        <v>3</v>
      </c>
      <c r="N59" s="56" t="str">
        <f t="shared" ref="N59:N65" si="3">IF(M59="評価なし",0,M59)</f>
        <v>3</v>
      </c>
      <c r="O59" s="45"/>
      <c r="P59" s="45"/>
      <c r="Q59" s="45"/>
      <c r="R59" s="45"/>
      <c r="S59" s="45"/>
      <c r="T59" s="45"/>
      <c r="U59" s="45"/>
      <c r="V59" s="45"/>
      <c r="W59" s="45"/>
      <c r="X59" s="370" t="s">
        <v>164</v>
      </c>
      <c r="Y59" s="371"/>
      <c r="Z59" s="162" t="s">
        <v>111</v>
      </c>
      <c r="AA59" s="55"/>
      <c r="AB59" s="119" t="str">
        <f t="shared" ref="AB59:AB65" si="4">IF(Z59="A","3",IF(Z59="B","2", IF(Z59="C","1",IF(Z59="D","0","評価なし"))))</f>
        <v>2</v>
      </c>
      <c r="AC59" s="56" t="str">
        <f>IF(AB59="評価なし",0,AB59)</f>
        <v>2</v>
      </c>
      <c r="AD59" s="45"/>
      <c r="AE59" s="45"/>
      <c r="AF59" s="45"/>
      <c r="AG59" s="45"/>
      <c r="AH59" s="45"/>
      <c r="AI59" s="45"/>
      <c r="AJ59" s="45"/>
      <c r="AK59" s="629" t="s">
        <v>211</v>
      </c>
      <c r="AL59" s="357"/>
      <c r="AM59" s="645" t="s">
        <v>213</v>
      </c>
      <c r="AN59" s="646"/>
      <c r="AO59" s="646"/>
      <c r="AP59" s="646"/>
      <c r="AQ59" s="647"/>
    </row>
    <row r="60" spans="1:51" s="1" customFormat="1" ht="77.25" customHeight="1" x14ac:dyDescent="0.15">
      <c r="A60" s="224"/>
      <c r="B60" s="310" t="s">
        <v>88</v>
      </c>
      <c r="C60" s="311"/>
      <c r="D60" s="311"/>
      <c r="E60" s="311"/>
      <c r="F60" s="311"/>
      <c r="G60" s="311"/>
      <c r="H60" s="311"/>
      <c r="I60" s="311"/>
      <c r="J60" s="312"/>
      <c r="K60" s="111" t="s">
        <v>110</v>
      </c>
      <c r="L60" s="48"/>
      <c r="M60" s="49" t="str">
        <f t="shared" si="2"/>
        <v>3</v>
      </c>
      <c r="N60" s="50" t="str">
        <f t="shared" si="3"/>
        <v>3</v>
      </c>
      <c r="O60" s="48"/>
      <c r="P60" s="48"/>
      <c r="Q60" s="48"/>
      <c r="R60" s="48"/>
      <c r="S60" s="48"/>
      <c r="T60" s="48"/>
      <c r="U60" s="48"/>
      <c r="V60" s="48"/>
      <c r="W60" s="48"/>
      <c r="X60" s="395" t="s">
        <v>123</v>
      </c>
      <c r="Y60" s="396"/>
      <c r="Z60" s="156" t="s">
        <v>110</v>
      </c>
      <c r="AA60" s="48"/>
      <c r="AB60" s="49" t="str">
        <f t="shared" si="4"/>
        <v>3</v>
      </c>
      <c r="AC60" s="50" t="str">
        <f>IF(AB60="評価なし",0,AB60)</f>
        <v>3</v>
      </c>
      <c r="AD60" s="48"/>
      <c r="AE60" s="48"/>
      <c r="AF60" s="48"/>
      <c r="AG60" s="48"/>
      <c r="AH60" s="48"/>
      <c r="AI60" s="48"/>
      <c r="AJ60" s="48"/>
      <c r="AK60" s="394" t="s">
        <v>182</v>
      </c>
      <c r="AL60" s="373"/>
      <c r="AM60" s="391" t="s">
        <v>213</v>
      </c>
      <c r="AN60" s="392"/>
      <c r="AO60" s="392"/>
      <c r="AP60" s="392"/>
      <c r="AQ60" s="393"/>
    </row>
    <row r="61" spans="1:51" s="1" customFormat="1" ht="77.25" customHeight="1" x14ac:dyDescent="0.15">
      <c r="A61" s="224"/>
      <c r="B61" s="310" t="s">
        <v>89</v>
      </c>
      <c r="C61" s="311"/>
      <c r="D61" s="311"/>
      <c r="E61" s="311"/>
      <c r="F61" s="311"/>
      <c r="G61" s="311"/>
      <c r="H61" s="311"/>
      <c r="I61" s="311"/>
      <c r="J61" s="312"/>
      <c r="K61" s="111" t="s">
        <v>110</v>
      </c>
      <c r="L61" s="48"/>
      <c r="M61" s="49" t="str">
        <f t="shared" si="2"/>
        <v>3</v>
      </c>
      <c r="N61" s="50" t="str">
        <f t="shared" si="3"/>
        <v>3</v>
      </c>
      <c r="O61" s="48"/>
      <c r="P61" s="48"/>
      <c r="Q61" s="48"/>
      <c r="R61" s="48"/>
      <c r="S61" s="48"/>
      <c r="T61" s="48"/>
      <c r="U61" s="48"/>
      <c r="V61" s="48"/>
      <c r="W61" s="48"/>
      <c r="X61" s="322" t="s">
        <v>124</v>
      </c>
      <c r="Y61" s="397"/>
      <c r="Z61" s="156" t="s">
        <v>110</v>
      </c>
      <c r="AA61" s="48"/>
      <c r="AB61" s="49" t="str">
        <f t="shared" si="4"/>
        <v>3</v>
      </c>
      <c r="AC61" s="50" t="str">
        <f t="shared" ref="AC61:AC63" si="5">IF(AB61="評価なし",0,AB61)</f>
        <v>3</v>
      </c>
      <c r="AD61" s="48"/>
      <c r="AE61" s="48"/>
      <c r="AF61" s="48"/>
      <c r="AG61" s="48"/>
      <c r="AH61" s="48"/>
      <c r="AI61" s="48"/>
      <c r="AJ61" s="48"/>
      <c r="AK61" s="394" t="s">
        <v>182</v>
      </c>
      <c r="AL61" s="373"/>
      <c r="AM61" s="391" t="s">
        <v>213</v>
      </c>
      <c r="AN61" s="392"/>
      <c r="AO61" s="392"/>
      <c r="AP61" s="392"/>
      <c r="AQ61" s="393"/>
    </row>
    <row r="62" spans="1:51" s="3" customFormat="1" ht="113.25" customHeight="1" x14ac:dyDescent="0.15">
      <c r="A62" s="225"/>
      <c r="B62" s="301" t="s">
        <v>90</v>
      </c>
      <c r="C62" s="302"/>
      <c r="D62" s="302"/>
      <c r="E62" s="302"/>
      <c r="F62" s="302"/>
      <c r="G62" s="302"/>
      <c r="H62" s="302"/>
      <c r="I62" s="302"/>
      <c r="J62" s="303"/>
      <c r="K62" s="111" t="s">
        <v>110</v>
      </c>
      <c r="L62" s="57"/>
      <c r="M62" s="49" t="str">
        <f t="shared" si="2"/>
        <v>3</v>
      </c>
      <c r="N62" s="50" t="str">
        <f t="shared" si="3"/>
        <v>3</v>
      </c>
      <c r="O62" s="57"/>
      <c r="P62" s="57"/>
      <c r="Q62" s="57"/>
      <c r="R62" s="57"/>
      <c r="S62" s="57"/>
      <c r="T62" s="57"/>
      <c r="U62" s="57"/>
      <c r="V62" s="57"/>
      <c r="W62" s="57"/>
      <c r="X62" s="322" t="s">
        <v>139</v>
      </c>
      <c r="Y62" s="323"/>
      <c r="Z62" s="156" t="s">
        <v>110</v>
      </c>
      <c r="AA62" s="57"/>
      <c r="AB62" s="49" t="str">
        <f t="shared" si="4"/>
        <v>3</v>
      </c>
      <c r="AC62" s="50" t="str">
        <f t="shared" si="5"/>
        <v>3</v>
      </c>
      <c r="AD62" s="57"/>
      <c r="AE62" s="57"/>
      <c r="AF62" s="57"/>
      <c r="AG62" s="57"/>
      <c r="AH62" s="57"/>
      <c r="AI62" s="57"/>
      <c r="AJ62" s="57"/>
      <c r="AK62" s="394" t="s">
        <v>195</v>
      </c>
      <c r="AL62" s="373"/>
      <c r="AM62" s="391" t="s">
        <v>213</v>
      </c>
      <c r="AN62" s="392"/>
      <c r="AO62" s="392"/>
      <c r="AP62" s="392"/>
      <c r="AQ62" s="393"/>
    </row>
    <row r="63" spans="1:51" s="3" customFormat="1" ht="77.25" customHeight="1" x14ac:dyDescent="0.15">
      <c r="A63" s="225"/>
      <c r="B63" s="310" t="s">
        <v>91</v>
      </c>
      <c r="C63" s="311"/>
      <c r="D63" s="311"/>
      <c r="E63" s="311"/>
      <c r="F63" s="311"/>
      <c r="G63" s="311"/>
      <c r="H63" s="311"/>
      <c r="I63" s="311"/>
      <c r="J63" s="312"/>
      <c r="K63" s="111" t="s">
        <v>110</v>
      </c>
      <c r="L63" s="57"/>
      <c r="M63" s="49" t="str">
        <f t="shared" si="2"/>
        <v>3</v>
      </c>
      <c r="N63" s="50" t="str">
        <f t="shared" si="3"/>
        <v>3</v>
      </c>
      <c r="O63" s="57"/>
      <c r="P63" s="57"/>
      <c r="Q63" s="57"/>
      <c r="R63" s="57"/>
      <c r="S63" s="57"/>
      <c r="T63" s="57"/>
      <c r="U63" s="57"/>
      <c r="V63" s="57"/>
      <c r="W63" s="57"/>
      <c r="X63" s="322" t="s">
        <v>165</v>
      </c>
      <c r="Y63" s="323"/>
      <c r="Z63" s="156" t="s">
        <v>110</v>
      </c>
      <c r="AA63" s="57"/>
      <c r="AB63" s="49" t="str">
        <f t="shared" si="4"/>
        <v>3</v>
      </c>
      <c r="AC63" s="50" t="str">
        <f t="shared" si="5"/>
        <v>3</v>
      </c>
      <c r="AD63" s="57"/>
      <c r="AE63" s="57"/>
      <c r="AF63" s="57"/>
      <c r="AG63" s="57"/>
      <c r="AH63" s="57"/>
      <c r="AI63" s="57"/>
      <c r="AJ63" s="57"/>
      <c r="AK63" s="394" t="s">
        <v>196</v>
      </c>
      <c r="AL63" s="373"/>
      <c r="AM63" s="391" t="s">
        <v>213</v>
      </c>
      <c r="AN63" s="392"/>
      <c r="AO63" s="392"/>
      <c r="AP63" s="392"/>
      <c r="AQ63" s="393"/>
    </row>
    <row r="64" spans="1:51" s="3" customFormat="1" ht="77.25" customHeight="1" x14ac:dyDescent="0.15">
      <c r="A64" s="225"/>
      <c r="B64" s="301" t="s">
        <v>95</v>
      </c>
      <c r="C64" s="302"/>
      <c r="D64" s="302"/>
      <c r="E64" s="302"/>
      <c r="F64" s="302"/>
      <c r="G64" s="302"/>
      <c r="H64" s="302"/>
      <c r="I64" s="302"/>
      <c r="J64" s="303"/>
      <c r="K64" s="175"/>
      <c r="L64" s="57"/>
      <c r="M64" s="117" t="str">
        <f t="shared" si="2"/>
        <v>評価なし</v>
      </c>
      <c r="N64" s="59">
        <f t="shared" si="3"/>
        <v>0</v>
      </c>
      <c r="O64" s="57"/>
      <c r="P64" s="57"/>
      <c r="Q64" s="57"/>
      <c r="R64" s="57"/>
      <c r="S64" s="57"/>
      <c r="T64" s="57"/>
      <c r="U64" s="57"/>
      <c r="V64" s="57"/>
      <c r="W64" s="57"/>
      <c r="X64" s="449" t="s">
        <v>169</v>
      </c>
      <c r="Y64" s="450"/>
      <c r="Z64" s="163"/>
      <c r="AA64" s="57"/>
      <c r="AB64" s="117" t="str">
        <f t="shared" si="4"/>
        <v>評価なし</v>
      </c>
      <c r="AC64" s="59">
        <f>IF(AB64="評価なし",0,AB64)</f>
        <v>0</v>
      </c>
      <c r="AD64" s="57"/>
      <c r="AE64" s="57"/>
      <c r="AF64" s="57"/>
      <c r="AG64" s="57"/>
      <c r="AH64" s="57"/>
      <c r="AI64" s="57"/>
      <c r="AJ64" s="57"/>
      <c r="AK64" s="394"/>
      <c r="AL64" s="373"/>
      <c r="AM64" s="391"/>
      <c r="AN64" s="392"/>
      <c r="AO64" s="392"/>
      <c r="AP64" s="392"/>
      <c r="AQ64" s="393"/>
    </row>
    <row r="65" spans="1:43" s="3" customFormat="1" ht="77.25" customHeight="1" x14ac:dyDescent="0.15">
      <c r="A65" s="225"/>
      <c r="B65" s="304" t="s">
        <v>96</v>
      </c>
      <c r="C65" s="305"/>
      <c r="D65" s="305"/>
      <c r="E65" s="305"/>
      <c r="F65" s="305"/>
      <c r="G65" s="305"/>
      <c r="H65" s="305"/>
      <c r="I65" s="305"/>
      <c r="J65" s="306"/>
      <c r="K65" s="176" t="s">
        <v>110</v>
      </c>
      <c r="L65" s="164"/>
      <c r="M65" s="118" t="str">
        <f t="shared" si="2"/>
        <v>3</v>
      </c>
      <c r="N65" s="165" t="str">
        <f t="shared" si="3"/>
        <v>3</v>
      </c>
      <c r="O65" s="164"/>
      <c r="P65" s="164"/>
      <c r="Q65" s="164"/>
      <c r="R65" s="164"/>
      <c r="S65" s="164"/>
      <c r="T65" s="164"/>
      <c r="U65" s="164"/>
      <c r="V65" s="164"/>
      <c r="W65" s="164"/>
      <c r="X65" s="358" t="s">
        <v>166</v>
      </c>
      <c r="Y65" s="359"/>
      <c r="Z65" s="166" t="s">
        <v>110</v>
      </c>
      <c r="AA65" s="164"/>
      <c r="AB65" s="118" t="str">
        <f t="shared" si="4"/>
        <v>3</v>
      </c>
      <c r="AC65" s="165" t="str">
        <f>IF(AB65="評価なし",0,AB65)</f>
        <v>3</v>
      </c>
      <c r="AD65" s="164"/>
      <c r="AE65" s="164"/>
      <c r="AF65" s="164"/>
      <c r="AG65" s="164"/>
      <c r="AH65" s="164"/>
      <c r="AI65" s="164"/>
      <c r="AJ65" s="164"/>
      <c r="AK65" s="389" t="s">
        <v>182</v>
      </c>
      <c r="AL65" s="390"/>
      <c r="AM65" s="383" t="s">
        <v>213</v>
      </c>
      <c r="AN65" s="384"/>
      <c r="AO65" s="384"/>
      <c r="AP65" s="384"/>
      <c r="AQ65" s="385"/>
    </row>
    <row r="66" spans="1:43" ht="75.75" customHeight="1" x14ac:dyDescent="0.15">
      <c r="A66" s="219"/>
      <c r="B66" s="292" t="s">
        <v>64</v>
      </c>
      <c r="C66" s="293"/>
      <c r="D66" s="293"/>
      <c r="E66" s="293"/>
      <c r="F66" s="293"/>
      <c r="G66" s="293"/>
      <c r="H66" s="293"/>
      <c r="I66" s="293"/>
      <c r="J66" s="294"/>
      <c r="K66" s="345" t="s">
        <v>141</v>
      </c>
      <c r="L66" s="346"/>
      <c r="M66" s="346"/>
      <c r="N66" s="346"/>
      <c r="O66" s="346"/>
      <c r="P66" s="346"/>
      <c r="Q66" s="346"/>
      <c r="R66" s="346"/>
      <c r="S66" s="346"/>
      <c r="T66" s="346"/>
      <c r="U66" s="346"/>
      <c r="V66" s="346"/>
      <c r="W66" s="346"/>
      <c r="X66" s="346"/>
      <c r="Y66" s="347"/>
      <c r="Z66" s="351" t="s">
        <v>197</v>
      </c>
      <c r="AA66" s="229"/>
      <c r="AB66" s="229"/>
      <c r="AC66" s="229"/>
      <c r="AD66" s="229"/>
      <c r="AE66" s="229"/>
      <c r="AF66" s="229"/>
      <c r="AG66" s="229"/>
      <c r="AH66" s="229"/>
      <c r="AI66" s="229"/>
      <c r="AJ66" s="229"/>
      <c r="AK66" s="229"/>
      <c r="AL66" s="352"/>
      <c r="AM66" s="341" t="s">
        <v>213</v>
      </c>
      <c r="AN66" s="341"/>
      <c r="AO66" s="341"/>
      <c r="AP66" s="341"/>
      <c r="AQ66" s="342"/>
    </row>
    <row r="67" spans="1:43" ht="75.75" customHeight="1" thickBot="1" x14ac:dyDescent="0.2">
      <c r="A67" s="219"/>
      <c r="B67" s="295" t="s">
        <v>54</v>
      </c>
      <c r="C67" s="296"/>
      <c r="D67" s="296"/>
      <c r="E67" s="296"/>
      <c r="F67" s="296"/>
      <c r="G67" s="296"/>
      <c r="H67" s="296"/>
      <c r="I67" s="296"/>
      <c r="J67" s="297"/>
      <c r="K67" s="348" t="s">
        <v>140</v>
      </c>
      <c r="L67" s="349"/>
      <c r="M67" s="349"/>
      <c r="N67" s="349"/>
      <c r="O67" s="349"/>
      <c r="P67" s="349"/>
      <c r="Q67" s="349"/>
      <c r="R67" s="349"/>
      <c r="S67" s="349"/>
      <c r="T67" s="349"/>
      <c r="U67" s="349"/>
      <c r="V67" s="349"/>
      <c r="W67" s="349"/>
      <c r="X67" s="349"/>
      <c r="Y67" s="350"/>
      <c r="Z67" s="386" t="s">
        <v>198</v>
      </c>
      <c r="AA67" s="387"/>
      <c r="AB67" s="387"/>
      <c r="AC67" s="387"/>
      <c r="AD67" s="387"/>
      <c r="AE67" s="387"/>
      <c r="AF67" s="387"/>
      <c r="AG67" s="387"/>
      <c r="AH67" s="387"/>
      <c r="AI67" s="387"/>
      <c r="AJ67" s="387"/>
      <c r="AK67" s="387"/>
      <c r="AL67" s="388"/>
      <c r="AM67" s="343" t="s">
        <v>213</v>
      </c>
      <c r="AN67" s="343"/>
      <c r="AO67" s="343"/>
      <c r="AP67" s="343"/>
      <c r="AQ67" s="344"/>
    </row>
    <row r="68" spans="1:43" ht="33" customHeight="1" thickBot="1" x14ac:dyDescent="0.2">
      <c r="A68" s="219"/>
      <c r="B68" s="289" t="s">
        <v>14</v>
      </c>
      <c r="C68" s="290"/>
      <c r="D68" s="290"/>
      <c r="E68" s="290"/>
      <c r="F68" s="290"/>
      <c r="G68" s="290"/>
      <c r="H68" s="290"/>
      <c r="I68" s="290"/>
      <c r="J68" s="291"/>
      <c r="K68" s="521" t="s">
        <v>53</v>
      </c>
      <c r="L68" s="380"/>
      <c r="M68" s="380"/>
      <c r="N68" s="380"/>
      <c r="O68" s="380"/>
      <c r="P68" s="380"/>
      <c r="Q68" s="380"/>
      <c r="R68" s="380"/>
      <c r="S68" s="380"/>
      <c r="T68" s="380"/>
      <c r="U68" s="380"/>
      <c r="V68" s="380"/>
      <c r="W68" s="380"/>
      <c r="X68" s="380"/>
      <c r="Y68" s="522"/>
      <c r="Z68" s="521" t="s">
        <v>52</v>
      </c>
      <c r="AA68" s="380"/>
      <c r="AB68" s="380"/>
      <c r="AC68" s="380"/>
      <c r="AD68" s="380"/>
      <c r="AE68" s="380"/>
      <c r="AF68" s="380"/>
      <c r="AG68" s="380"/>
      <c r="AH68" s="380"/>
      <c r="AI68" s="380"/>
      <c r="AJ68" s="380"/>
      <c r="AK68" s="380"/>
      <c r="AL68" s="522"/>
      <c r="AM68" s="380" t="s">
        <v>58</v>
      </c>
      <c r="AN68" s="381"/>
      <c r="AO68" s="381"/>
      <c r="AP68" s="381"/>
      <c r="AQ68" s="382"/>
    </row>
    <row r="69" spans="1:43" ht="48" customHeight="1" x14ac:dyDescent="0.15">
      <c r="A69" s="219"/>
      <c r="B69" s="286" t="s">
        <v>13</v>
      </c>
      <c r="C69" s="287"/>
      <c r="D69" s="287"/>
      <c r="E69" s="287"/>
      <c r="F69" s="287"/>
      <c r="G69" s="287"/>
      <c r="H69" s="287"/>
      <c r="I69" s="287"/>
      <c r="J69" s="288"/>
      <c r="K69" s="167" t="str">
        <f>IF(M69="評価なし","評価なし",IF(M69&gt;=2.5,"A",IF(M69&gt;=1.5,"B", IF(M69&gt;=0.5,"C",IF(M69&lt;0.5,"D","評価なし")))))</f>
        <v>A</v>
      </c>
      <c r="L69" s="169"/>
      <c r="M69" s="170">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2.88</v>
      </c>
      <c r="N69" s="169">
        <f>COUNTIF(M12:M17,"評価なし")+COUNTIF(M21:M22,"評価なし")+COUNTIF(M27:M30,"評価なし")+COUNTIF(M35:M36,"評価なし")+COUNTIF(M40,"評価なし")+COUNTIF(M45:M47,"評価なし")+COUNTIF(M52:M55,"評価なし")+COUNTIF(M59:M65,"評価なし")</f>
        <v>1</v>
      </c>
      <c r="O69" s="169"/>
      <c r="P69" s="169"/>
      <c r="Q69" s="169"/>
      <c r="R69" s="169"/>
      <c r="S69" s="169"/>
      <c r="T69" s="169"/>
      <c r="U69" s="169"/>
      <c r="V69" s="169"/>
      <c r="W69" s="169"/>
      <c r="X69" s="659"/>
      <c r="Y69" s="660"/>
      <c r="Z69" s="167" t="str">
        <f>IF(AB69="評価なし","評価なし",IF(AB69&gt;=2.5,"A",IF(AB69&gt;=1.5,"B", IF(AB69&gt;=0.5,"C",IF(AB69&lt;0.5,"D","評価なし")))))</f>
        <v>A</v>
      </c>
      <c r="AA69" s="146"/>
      <c r="AB69" s="168">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2.76</v>
      </c>
      <c r="AC69" s="29">
        <f>COUNTIF(AB12:AB17,"評価なし")+COUNTIF(AB21:AB22,"評価なし")+COUNTIF(AB27:AB30,"評価なし")+COUNTIF(AB35:AB36,"評価なし")+COUNTIF(AB40,"評価なし")+COUNTIF(AB45:AB47,"評価なし")+COUNTIF(AB52:AB55,"評価なし")+COUNTIF(AB59:AB65,"評価なし")</f>
        <v>1</v>
      </c>
      <c r="AD69" s="146"/>
      <c r="AE69" s="146"/>
      <c r="AF69" s="146"/>
      <c r="AG69" s="146"/>
      <c r="AH69" s="146"/>
      <c r="AI69" s="146"/>
      <c r="AJ69" s="146"/>
      <c r="AK69" s="659"/>
      <c r="AL69" s="660"/>
      <c r="AM69" s="685"/>
      <c r="AN69" s="686"/>
      <c r="AO69" s="686"/>
      <c r="AP69" s="686"/>
      <c r="AQ69" s="687"/>
    </row>
    <row r="70" spans="1:43" ht="174" customHeight="1" x14ac:dyDescent="0.15">
      <c r="A70" s="219"/>
      <c r="B70" s="316" t="s">
        <v>65</v>
      </c>
      <c r="C70" s="317"/>
      <c r="D70" s="317"/>
      <c r="E70" s="317"/>
      <c r="F70" s="317"/>
      <c r="G70" s="317"/>
      <c r="H70" s="317"/>
      <c r="I70" s="317"/>
      <c r="J70" s="318"/>
      <c r="K70" s="589" t="s">
        <v>167</v>
      </c>
      <c r="L70" s="590"/>
      <c r="M70" s="590"/>
      <c r="N70" s="590"/>
      <c r="O70" s="590"/>
      <c r="P70" s="590"/>
      <c r="Q70" s="590"/>
      <c r="R70" s="590"/>
      <c r="S70" s="590"/>
      <c r="T70" s="590"/>
      <c r="U70" s="590"/>
      <c r="V70" s="590"/>
      <c r="W70" s="590"/>
      <c r="X70" s="590"/>
      <c r="Y70" s="591"/>
      <c r="Z70" s="592" t="s">
        <v>199</v>
      </c>
      <c r="AA70" s="593"/>
      <c r="AB70" s="593"/>
      <c r="AC70" s="593"/>
      <c r="AD70" s="593"/>
      <c r="AE70" s="593"/>
      <c r="AF70" s="593"/>
      <c r="AG70" s="593"/>
      <c r="AH70" s="593"/>
      <c r="AI70" s="593"/>
      <c r="AJ70" s="593"/>
      <c r="AK70" s="593"/>
      <c r="AL70" s="594"/>
      <c r="AM70" s="653" t="s">
        <v>213</v>
      </c>
      <c r="AN70" s="654"/>
      <c r="AO70" s="654"/>
      <c r="AP70" s="654"/>
      <c r="AQ70" s="655"/>
    </row>
    <row r="71" spans="1:43" ht="126" customHeight="1" x14ac:dyDescent="0.15">
      <c r="A71" s="219"/>
      <c r="B71" s="277" t="s">
        <v>142</v>
      </c>
      <c r="C71" s="278"/>
      <c r="D71" s="278"/>
      <c r="E71" s="278"/>
      <c r="F71" s="278"/>
      <c r="G71" s="278"/>
      <c r="H71" s="278"/>
      <c r="I71" s="278"/>
      <c r="J71" s="279"/>
      <c r="K71" s="672" t="s">
        <v>146</v>
      </c>
      <c r="L71" s="673"/>
      <c r="M71" s="673"/>
      <c r="N71" s="673"/>
      <c r="O71" s="673"/>
      <c r="P71" s="673"/>
      <c r="Q71" s="673"/>
      <c r="R71" s="673"/>
      <c r="S71" s="673"/>
      <c r="T71" s="673"/>
      <c r="U71" s="673"/>
      <c r="V71" s="673"/>
      <c r="W71" s="673"/>
      <c r="X71" s="673"/>
      <c r="Y71" s="437"/>
      <c r="Z71" s="667" t="s">
        <v>200</v>
      </c>
      <c r="AA71" s="668"/>
      <c r="AB71" s="668"/>
      <c r="AC71" s="668"/>
      <c r="AD71" s="668"/>
      <c r="AE71" s="668"/>
      <c r="AF71" s="668"/>
      <c r="AG71" s="668"/>
      <c r="AH71" s="668"/>
      <c r="AI71" s="668"/>
      <c r="AJ71" s="668"/>
      <c r="AK71" s="668"/>
      <c r="AL71" s="597"/>
      <c r="AM71" s="656" t="s">
        <v>213</v>
      </c>
      <c r="AN71" s="657"/>
      <c r="AO71" s="657"/>
      <c r="AP71" s="657"/>
      <c r="AQ71" s="658"/>
    </row>
    <row r="72" spans="1:43" ht="126" customHeight="1" x14ac:dyDescent="0.15">
      <c r="A72" s="219"/>
      <c r="B72" s="283" t="s">
        <v>143</v>
      </c>
      <c r="C72" s="284"/>
      <c r="D72" s="284"/>
      <c r="E72" s="284"/>
      <c r="F72" s="284"/>
      <c r="G72" s="284"/>
      <c r="H72" s="284"/>
      <c r="I72" s="284"/>
      <c r="J72" s="285"/>
      <c r="K72" s="674" t="s">
        <v>168</v>
      </c>
      <c r="L72" s="675"/>
      <c r="M72" s="675"/>
      <c r="N72" s="675"/>
      <c r="O72" s="675"/>
      <c r="P72" s="675"/>
      <c r="Q72" s="675"/>
      <c r="R72" s="675"/>
      <c r="S72" s="675"/>
      <c r="T72" s="675"/>
      <c r="U72" s="675"/>
      <c r="V72" s="675"/>
      <c r="W72" s="675"/>
      <c r="X72" s="675"/>
      <c r="Y72" s="359"/>
      <c r="Z72" s="676" t="s">
        <v>201</v>
      </c>
      <c r="AA72" s="677"/>
      <c r="AB72" s="677"/>
      <c r="AC72" s="677"/>
      <c r="AD72" s="677"/>
      <c r="AE72" s="677"/>
      <c r="AF72" s="677"/>
      <c r="AG72" s="677"/>
      <c r="AH72" s="677"/>
      <c r="AI72" s="677"/>
      <c r="AJ72" s="677"/>
      <c r="AK72" s="677"/>
      <c r="AL72" s="678"/>
      <c r="AM72" s="661" t="s">
        <v>213</v>
      </c>
      <c r="AN72" s="662"/>
      <c r="AO72" s="662"/>
      <c r="AP72" s="662"/>
      <c r="AQ72" s="663"/>
    </row>
    <row r="73" spans="1:43" ht="138" customHeight="1" x14ac:dyDescent="0.15">
      <c r="A73" s="219"/>
      <c r="B73" s="277" t="s">
        <v>100</v>
      </c>
      <c r="C73" s="278"/>
      <c r="D73" s="278"/>
      <c r="E73" s="278"/>
      <c r="F73" s="278"/>
      <c r="G73" s="278"/>
      <c r="H73" s="278"/>
      <c r="I73" s="278"/>
      <c r="J73" s="279"/>
      <c r="K73" s="664" t="s">
        <v>144</v>
      </c>
      <c r="L73" s="665"/>
      <c r="M73" s="665"/>
      <c r="N73" s="665"/>
      <c r="O73" s="665"/>
      <c r="P73" s="665"/>
      <c r="Q73" s="665"/>
      <c r="R73" s="665"/>
      <c r="S73" s="665"/>
      <c r="T73" s="665"/>
      <c r="U73" s="665"/>
      <c r="V73" s="665"/>
      <c r="W73" s="665"/>
      <c r="X73" s="665"/>
      <c r="Y73" s="666"/>
      <c r="Z73" s="667" t="s">
        <v>212</v>
      </c>
      <c r="AA73" s="668"/>
      <c r="AB73" s="668"/>
      <c r="AC73" s="668"/>
      <c r="AD73" s="668"/>
      <c r="AE73" s="668"/>
      <c r="AF73" s="668"/>
      <c r="AG73" s="668"/>
      <c r="AH73" s="668"/>
      <c r="AI73" s="668"/>
      <c r="AJ73" s="668"/>
      <c r="AK73" s="668"/>
      <c r="AL73" s="597"/>
      <c r="AM73" s="656" t="s">
        <v>213</v>
      </c>
      <c r="AN73" s="657"/>
      <c r="AO73" s="657"/>
      <c r="AP73" s="657"/>
      <c r="AQ73" s="658"/>
    </row>
    <row r="74" spans="1:43" ht="138" customHeight="1" thickBot="1" x14ac:dyDescent="0.2">
      <c r="A74" s="219"/>
      <c r="B74" s="280" t="s">
        <v>97</v>
      </c>
      <c r="C74" s="281"/>
      <c r="D74" s="281"/>
      <c r="E74" s="281"/>
      <c r="F74" s="281"/>
      <c r="G74" s="281"/>
      <c r="H74" s="281"/>
      <c r="I74" s="281"/>
      <c r="J74" s="282"/>
      <c r="K74" s="679" t="s">
        <v>145</v>
      </c>
      <c r="L74" s="680"/>
      <c r="M74" s="680"/>
      <c r="N74" s="680"/>
      <c r="O74" s="680"/>
      <c r="P74" s="680"/>
      <c r="Q74" s="680"/>
      <c r="R74" s="680"/>
      <c r="S74" s="680"/>
      <c r="T74" s="680"/>
      <c r="U74" s="680"/>
      <c r="V74" s="680"/>
      <c r="W74" s="680"/>
      <c r="X74" s="680"/>
      <c r="Y74" s="681"/>
      <c r="Z74" s="682"/>
      <c r="AA74" s="683"/>
      <c r="AB74" s="683"/>
      <c r="AC74" s="683"/>
      <c r="AD74" s="683"/>
      <c r="AE74" s="683"/>
      <c r="AF74" s="683"/>
      <c r="AG74" s="683"/>
      <c r="AH74" s="683"/>
      <c r="AI74" s="683"/>
      <c r="AJ74" s="683"/>
      <c r="AK74" s="683"/>
      <c r="AL74" s="684"/>
      <c r="AM74" s="669" t="s">
        <v>213</v>
      </c>
      <c r="AN74" s="670"/>
      <c r="AO74" s="670"/>
      <c r="AP74" s="670"/>
      <c r="AQ74" s="671"/>
    </row>
    <row r="75" spans="1:43" ht="7.5" customHeight="1" x14ac:dyDescent="0.15"/>
    <row r="76" spans="1:43" x14ac:dyDescent="0.15">
      <c r="B76" s="5" t="s">
        <v>34</v>
      </c>
    </row>
    <row r="77" spans="1:43" x14ac:dyDescent="0.15">
      <c r="B77" s="5" t="s">
        <v>39</v>
      </c>
    </row>
    <row r="78" spans="1:43" x14ac:dyDescent="0.15">
      <c r="B78" s="5" t="s">
        <v>38</v>
      </c>
    </row>
  </sheetData>
  <mergeCells count="280">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7:J7"/>
    <mergeCell ref="B23:J23"/>
    <mergeCell ref="B9:J9"/>
    <mergeCell ref="B10:J10"/>
    <mergeCell ref="B22:J22"/>
    <mergeCell ref="B11:J11"/>
    <mergeCell ref="B12:J13"/>
    <mergeCell ref="B14:J15"/>
    <mergeCell ref="B16:J17"/>
    <mergeCell ref="B18:J18"/>
    <mergeCell ref="B19:J19"/>
    <mergeCell ref="B20:J20"/>
    <mergeCell ref="B21:J2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s>
  <phoneticPr fontId="1"/>
  <dataValidations count="1">
    <dataValidation type="list" allowBlank="1" showInputMessage="1" showErrorMessage="1" sqref="Z35:Z36 K40:K41 Z59:Z65 K59:K65 K14 K12 K16 Z45:Z47 Z40:Z41 K45:K47 K52:K55 Z52:Z55 K21:K22 K26:K30 K35:K36 Z12 Z14 Z16 Z21:Z22 Z26:Z30">
      <formula1>$P$9:$P$12</formula1>
    </dataValidation>
  </dataValidations>
  <pageMargins left="0.74803149606299213" right="0.74803149606299213" top="0.70866141732283472" bottom="0.70866141732283472" header="0.31496062992125984" footer="0.31496062992125984"/>
  <pageSetup paperSize="9" scale="48" orientation="portrait" r:id="rId1"/>
  <headerFooter>
    <oddFooter>&amp;C&amp;14&amp;P</oddFooter>
  </headerFooter>
  <rowBreaks count="3" manualBreakCount="3">
    <brk id="32" min="1" max="42" man="1"/>
    <brk id="49" min="1" max="42" man="1"/>
    <brk id="67"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川西市</cp:lastModifiedBy>
  <cp:lastPrinted>2019-10-24T01:24:32Z</cp:lastPrinted>
  <dcterms:modified xsi:type="dcterms:W3CDTF">2020-01-17T06:49:41Z</dcterms:modified>
</cp:coreProperties>
</file>