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作業中）\４．指定管理者\指定管理者　評価・モニタリング\H30年度　指定管理評価\評価シート\"/>
    </mc:Choice>
  </mc:AlternateContent>
  <bookViews>
    <workbookView xWindow="-120" yWindow="-120" windowWidth="20730" windowHeight="11310" activeTab="1"/>
  </bookViews>
  <sheets>
    <sheet name="評価シート（指定概要）" sheetId="10" r:id="rId1"/>
    <sheet name="評価ｼｰﾄ（評価結果）" sheetId="9" r:id="rId2"/>
    <sheet name="Sheet1" sheetId="11" r:id="rId3"/>
  </sheets>
  <definedNames>
    <definedName name="_xlnm.Print_Area" localSheetId="1">'評価ｼｰﾄ（評価結果）'!$B$1:$AQ$78</definedName>
    <definedName name="_xlnm.Print_Titles" localSheetId="1">'評価ｼｰﾄ（評価結果）'!$2:$9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26" i="9" l="1"/>
  <c r="AC26" i="9" s="1"/>
  <c r="M26" i="9"/>
  <c r="N26" i="9" s="1"/>
  <c r="M65" i="9" l="1"/>
  <c r="N65" i="9" s="1"/>
  <c r="M64" i="9"/>
  <c r="N64" i="9" s="1"/>
  <c r="M63" i="9"/>
  <c r="N63" i="9" s="1"/>
  <c r="M62" i="9"/>
  <c r="N62" i="9" s="1"/>
  <c r="M61" i="9"/>
  <c r="N61" i="9" s="1"/>
  <c r="M60" i="9"/>
  <c r="N60" i="9" s="1"/>
  <c r="M59" i="9"/>
  <c r="M55" i="9"/>
  <c r="N55" i="9" s="1"/>
  <c r="M54" i="9"/>
  <c r="N54" i="9" s="1"/>
  <c r="M53" i="9"/>
  <c r="M52" i="9"/>
  <c r="M47" i="9"/>
  <c r="N47" i="9" s="1"/>
  <c r="M46" i="9"/>
  <c r="N46" i="9" s="1"/>
  <c r="M45" i="9"/>
  <c r="M41" i="9"/>
  <c r="N41" i="9" s="1"/>
  <c r="M40" i="9"/>
  <c r="N39" i="9" s="1"/>
  <c r="M36" i="9"/>
  <c r="N36" i="9" s="1"/>
  <c r="M35" i="9"/>
  <c r="M30" i="9"/>
  <c r="N30" i="9" s="1"/>
  <c r="M29" i="9"/>
  <c r="N29" i="9" s="1"/>
  <c r="M28" i="9"/>
  <c r="N28" i="9" s="1"/>
  <c r="M27" i="9"/>
  <c r="M22" i="9"/>
  <c r="M21" i="9"/>
  <c r="N21" i="9" s="1"/>
  <c r="M17" i="9"/>
  <c r="M16" i="9"/>
  <c r="N16" i="9" s="1"/>
  <c r="M15" i="9"/>
  <c r="M14" i="9"/>
  <c r="N14" i="9" s="1"/>
  <c r="M13" i="9"/>
  <c r="M12" i="9"/>
  <c r="AB65" i="9"/>
  <c r="AC65" i="9" s="1"/>
  <c r="AB64" i="9"/>
  <c r="AC64" i="9" s="1"/>
  <c r="AB63" i="9"/>
  <c r="AC63" i="9" s="1"/>
  <c r="AB62" i="9"/>
  <c r="AC62" i="9" s="1"/>
  <c r="AB61" i="9"/>
  <c r="AC61" i="9" s="1"/>
  <c r="AB60" i="9"/>
  <c r="AC60" i="9" s="1"/>
  <c r="AB59" i="9"/>
  <c r="AB55" i="9"/>
  <c r="AC55" i="9" s="1"/>
  <c r="AB54" i="9"/>
  <c r="AC50" i="9" s="1"/>
  <c r="AB53" i="9"/>
  <c r="AB52" i="9"/>
  <c r="AC52" i="9" s="1"/>
  <c r="AB47" i="9"/>
  <c r="AC47" i="9" s="1"/>
  <c r="AB46" i="9"/>
  <c r="AB45" i="9"/>
  <c r="AB41" i="9"/>
  <c r="AC41" i="9" s="1"/>
  <c r="AB40" i="9"/>
  <c r="AC39" i="9"/>
  <c r="AB36" i="9"/>
  <c r="AC36" i="9" s="1"/>
  <c r="AB35" i="9"/>
  <c r="AB30" i="9"/>
  <c r="AC30" i="9" s="1"/>
  <c r="AB29" i="9"/>
  <c r="AC29" i="9" s="1"/>
  <c r="AB28" i="9"/>
  <c r="AC28" i="9" s="1"/>
  <c r="AB27" i="9"/>
  <c r="AC25" i="9"/>
  <c r="AB22" i="9"/>
  <c r="AC22" i="9" s="1"/>
  <c r="AB21" i="9"/>
  <c r="AC21" i="9" s="1"/>
  <c r="AB17" i="9"/>
  <c r="AB16" i="9"/>
  <c r="AC16" i="9" s="1"/>
  <c r="AB15" i="9"/>
  <c r="AB14" i="9"/>
  <c r="AC14" i="9" s="1"/>
  <c r="AB13" i="9"/>
  <c r="AB12" i="9"/>
  <c r="AC44" i="9" l="1"/>
  <c r="N10" i="9"/>
  <c r="AC69" i="9"/>
  <c r="AB69" i="9" s="1"/>
  <c r="AC40" i="9"/>
  <c r="AB39" i="9" s="1"/>
  <c r="AC34" i="9"/>
  <c r="AC46" i="9"/>
  <c r="AC54" i="9"/>
  <c r="AB50" i="9" s="1"/>
  <c r="N25" i="9"/>
  <c r="N40" i="9"/>
  <c r="M39" i="9" s="1"/>
  <c r="N52" i="9"/>
  <c r="N69" i="9"/>
  <c r="M69" i="9" s="1"/>
  <c r="N50" i="9"/>
  <c r="M50" i="9" s="1"/>
  <c r="N58" i="9"/>
  <c r="AC58" i="9"/>
  <c r="AB58" i="9" s="1"/>
  <c r="N34" i="9"/>
  <c r="N44" i="9"/>
  <c r="M44" i="9" s="1"/>
  <c r="N12" i="9"/>
  <c r="N20" i="9"/>
  <c r="M20" i="9" s="1"/>
  <c r="N22" i="9"/>
  <c r="N27" i="9"/>
  <c r="N33" i="9"/>
  <c r="N35" i="9"/>
  <c r="N45" i="9"/>
  <c r="N51" i="9"/>
  <c r="N53" i="9"/>
  <c r="N59" i="9"/>
  <c r="N11" i="9"/>
  <c r="M11" i="9" s="1"/>
  <c r="M25" i="9"/>
  <c r="M58" i="9"/>
  <c r="AC45" i="9"/>
  <c r="AB44" i="9" s="1"/>
  <c r="AC51" i="9"/>
  <c r="AB51" i="9" s="1"/>
  <c r="AC53" i="9"/>
  <c r="AC59" i="9"/>
  <c r="AC10" i="9"/>
  <c r="AC12" i="9"/>
  <c r="AC20" i="9"/>
  <c r="AB20" i="9" s="1"/>
  <c r="Z20" i="9" s="1"/>
  <c r="AC27" i="9"/>
  <c r="AB25" i="9" s="1"/>
  <c r="Z25" i="9" s="1"/>
  <c r="AC33" i="9"/>
  <c r="AC35" i="9"/>
  <c r="AB34" i="9" s="1"/>
  <c r="AC11" i="9"/>
  <c r="AB33" i="9" l="1"/>
  <c r="AB10" i="9"/>
  <c r="M51" i="9"/>
  <c r="M33" i="9"/>
  <c r="M34" i="9"/>
  <c r="M10" i="9"/>
  <c r="AB11" i="9"/>
  <c r="Z39" i="9"/>
  <c r="Z34" i="9"/>
  <c r="Z58" i="9" l="1"/>
  <c r="Z51" i="9"/>
  <c r="Z69" i="9"/>
  <c r="K39" i="9"/>
  <c r="Z10" i="9"/>
  <c r="Z33" i="9"/>
  <c r="K58" i="9"/>
  <c r="Z44" i="9"/>
  <c r="Z11" i="9"/>
  <c r="Z50" i="9"/>
  <c r="K25" i="9"/>
  <c r="K11" i="9"/>
  <c r="K44" i="9" l="1"/>
  <c r="K69" i="9"/>
  <c r="K50" i="9"/>
  <c r="K34" i="9"/>
  <c r="K20" i="9"/>
  <c r="K10" i="9"/>
  <c r="K51" i="9"/>
  <c r="K33" i="9"/>
</calcChain>
</file>

<file path=xl/sharedStrings.xml><?xml version="1.0" encoding="utf-8"?>
<sst xmlns="http://schemas.openxmlformats.org/spreadsheetml/2006/main" count="364" uniqueCount="208">
  <si>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</si>
  <si>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</si>
  <si>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</si>
  <si>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</si>
  <si>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</si>
  <si>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</si>
  <si>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</si>
  <si>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</si>
  <si>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</si>
  <si>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</si>
  <si>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</si>
  <si>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</si>
  <si>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</si>
  <si>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</si>
  <si>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</si>
  <si>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</si>
  <si>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</si>
  <si>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</si>
  <si>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</si>
  <si>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</si>
  <si>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</si>
  <si>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(3-1)  管理運営の実施状況</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</si>
  <si>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</si>
  <si>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</si>
  <si>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</si>
  <si>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</si>
  <si>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</si>
  <si>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</si>
  <si>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</si>
  <si>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</si>
  <si>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</si>
  <si>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</si>
  <si>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</si>
  <si>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</si>
  <si>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</si>
  <si>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</si>
  <si>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</si>
  <si>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</si>
  <si>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</si>
  <si>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</si>
  <si>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</si>
  <si>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</si>
  <si>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</si>
  <si>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</si>
  <si>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</si>
  <si>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</si>
  <si>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</si>
  <si>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</si>
  <si>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</si>
  <si>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</si>
  <si>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</si>
  <si>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</si>
  <si>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</si>
  <si>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</si>
  <si>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</si>
  <si>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</si>
  <si>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</si>
  <si>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</si>
  <si>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</si>
  <si>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</si>
  <si>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</si>
  <si>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</si>
  <si>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</si>
  <si>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</si>
  <si>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</si>
  <si>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</si>
  <si>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</si>
  <si>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</si>
  <si>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</si>
  <si>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</si>
  <si>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</si>
  <si>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</si>
  <si>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</si>
  <si>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</si>
  <si>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</si>
  <si>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</si>
  <si>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</si>
  <si>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</si>
  <si>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</si>
  <si>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</si>
  <si>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</si>
  <si>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</si>
  <si>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</si>
  <si>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</si>
  <si>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</si>
  <si>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</si>
  <si>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</si>
  <si>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</si>
  <si>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　・平成30年度に改善したことにによる効果</t>
    <rPh sb="6" eb="8">
      <t>ネンド</t>
    </rPh>
    <rPh sb="9" eb="11">
      <t>カイゼン</t>
    </rPh>
    <rPh sb="19" eb="21">
      <t>コウカ</t>
    </rPh>
    <phoneticPr fontId="1"/>
  </si>
  <si>
    <t>　・平成30年度に改善した内容</t>
    <rPh sb="6" eb="8">
      <t>ネンド</t>
    </rPh>
    <phoneticPr fontId="1"/>
  </si>
  <si>
    <t>平成30年度　指定管理者評価シート＜２＞　評価結果</t>
    <rPh sb="4" eb="6">
      <t>ネンド</t>
    </rPh>
    <rPh sb="7" eb="9">
      <t>シテイ</t>
    </rPh>
    <rPh sb="9" eb="12">
      <t>カンリシャ</t>
    </rPh>
    <rPh sb="12" eb="14">
      <t>ヒョウカ</t>
    </rPh>
    <rPh sb="21" eb="23">
      <t>ヒョウカ</t>
    </rPh>
    <rPh sb="23" eb="25">
      <t>ケッカ</t>
    </rPh>
    <phoneticPr fontId="1"/>
  </si>
  <si>
    <t>平成30年度　指 定 管 理 者 評 価 シ ー ト</t>
    <rPh sb="4" eb="6">
      <t>ネンド</t>
    </rPh>
    <rPh sb="7" eb="8">
      <t>ユビ</t>
    </rPh>
    <rPh sb="9" eb="10">
      <t>サダム</t>
    </rPh>
    <rPh sb="11" eb="12">
      <t>カン</t>
    </rPh>
    <rPh sb="13" eb="14">
      <t>リ</t>
    </rPh>
    <rPh sb="15" eb="16">
      <t>モノ</t>
    </rPh>
    <rPh sb="17" eb="18">
      <t>ヒョウ</t>
    </rPh>
    <rPh sb="19" eb="20">
      <t>アタイ</t>
    </rPh>
    <phoneticPr fontId="1"/>
  </si>
  <si>
    <t>A</t>
  </si>
  <si>
    <t>以上</t>
  </si>
  <si>
    <t>B</t>
  </si>
  <si>
    <t>未満</t>
  </si>
  <si>
    <t>C</t>
  </si>
  <si>
    <t>D</t>
  </si>
  <si>
    <t>●小項目をＡＢＣＤ評価し、各評価を点数化</t>
  </si>
  <si>
    <t>●中項目は小項目の点数の平均をもとにＡＢＣＤ評価</t>
  </si>
  <si>
    <t>●大項目は小項目の点数の平均をもとにＡＢＣＤ評価</t>
  </si>
  <si>
    <t>●総合評価は全ての小項目の点数の平均をもとにＡＢＣＤ評価</t>
  </si>
  <si>
    <t>※評価なしの場合は上記平均に含めない</t>
  </si>
  <si>
    <t>小項目評価</t>
  </si>
  <si>
    <t>大・中項目・総合評価</t>
  </si>
  <si>
    <t>平成30年度　指定管理者評価シート＜１＞　指定概要　　（指定管理者によりご記入をお願いします。）</t>
    <rPh sb="4" eb="6">
      <t>ネンド</t>
    </rPh>
    <rPh sb="7" eb="9">
      <t>シテイ</t>
    </rPh>
    <rPh sb="9" eb="12">
      <t>カンリシャ</t>
    </rPh>
    <rPh sb="12" eb="14">
      <t>ヒョウカ</t>
    </rPh>
    <rPh sb="21" eb="23">
      <t>シテイ</t>
    </rPh>
    <rPh sb="23" eb="25">
      <t>ガイヨウ</t>
    </rPh>
    <rPh sb="28" eb="30">
      <t>シテイ</t>
    </rPh>
    <rPh sb="30" eb="33">
      <t>カンリシャ</t>
    </rPh>
    <rPh sb="37" eb="39">
      <t>キニュウ</t>
    </rPh>
    <rPh sb="41" eb="42">
      <t>ネガ</t>
    </rPh>
    <phoneticPr fontId="1"/>
  </si>
  <si>
    <t>ひまわり荘</t>
    <rPh sb="4" eb="5">
      <t>ソウ</t>
    </rPh>
    <phoneticPr fontId="1"/>
  </si>
  <si>
    <t>川西市　社会福祉協議会</t>
    <rPh sb="0" eb="3">
      <t>カワニシシ</t>
    </rPh>
    <rPh sb="4" eb="6">
      <t>シャカイ</t>
    </rPh>
    <rPh sb="6" eb="8">
      <t>フクシ</t>
    </rPh>
    <rPh sb="8" eb="11">
      <t>キョウギカイ</t>
    </rPh>
    <phoneticPr fontId="1"/>
  </si>
  <si>
    <t>福祉部　障害福祉課</t>
    <rPh sb="0" eb="2">
      <t>フクシ</t>
    </rPh>
    <rPh sb="2" eb="3">
      <t>ブ</t>
    </rPh>
    <rPh sb="4" eb="6">
      <t>ショウガイ</t>
    </rPh>
    <rPh sb="6" eb="9">
      <t>フクシカ</t>
    </rPh>
    <phoneticPr fontId="1"/>
  </si>
  <si>
    <t>前月の１５日前後に次月の利用希望日を確認し希望日に利用できるよう送迎予定や入浴予定を作成しています。また、１５日以降の希望も可能な限り対応しています。</t>
    <rPh sb="0" eb="2">
      <t>ゼンゲツ</t>
    </rPh>
    <rPh sb="5" eb="6">
      <t>ニチ</t>
    </rPh>
    <rPh sb="6" eb="8">
      <t>ゼンゴ</t>
    </rPh>
    <rPh sb="9" eb="11">
      <t>ジゲツ</t>
    </rPh>
    <rPh sb="12" eb="14">
      <t>リヨウ</t>
    </rPh>
    <rPh sb="14" eb="17">
      <t>キボウビ</t>
    </rPh>
    <rPh sb="18" eb="20">
      <t>カクニン</t>
    </rPh>
    <rPh sb="21" eb="24">
      <t>キボウビ</t>
    </rPh>
    <rPh sb="25" eb="27">
      <t>リヨウ</t>
    </rPh>
    <rPh sb="32" eb="34">
      <t>ソウゲイ</t>
    </rPh>
    <rPh sb="34" eb="36">
      <t>ヨテイ</t>
    </rPh>
    <rPh sb="37" eb="39">
      <t>ニュウヨク</t>
    </rPh>
    <rPh sb="39" eb="41">
      <t>ヨテイ</t>
    </rPh>
    <rPh sb="42" eb="44">
      <t>サクセイ</t>
    </rPh>
    <rPh sb="55" eb="58">
      <t>ニチイコウ</t>
    </rPh>
    <rPh sb="59" eb="61">
      <t>キボウ</t>
    </rPh>
    <rPh sb="62" eb="64">
      <t>カノウ</t>
    </rPh>
    <rPh sb="65" eb="66">
      <t>カギ</t>
    </rPh>
    <rPh sb="67" eb="69">
      <t>タイオウ</t>
    </rPh>
    <phoneticPr fontId="1"/>
  </si>
  <si>
    <t>収支の内容を理解し、適切に執行しました。</t>
    <rPh sb="0" eb="2">
      <t>シュウシ</t>
    </rPh>
    <rPh sb="3" eb="5">
      <t>ナイヨウ</t>
    </rPh>
    <rPh sb="6" eb="8">
      <t>リカイ</t>
    </rPh>
    <rPh sb="10" eb="12">
      <t>テキセツ</t>
    </rPh>
    <rPh sb="13" eb="15">
      <t>シッコウ</t>
    </rPh>
    <phoneticPr fontId="1"/>
  </si>
  <si>
    <t>福祉部　障害福祉課</t>
    <rPh sb="0" eb="2">
      <t>フクシ</t>
    </rPh>
    <rPh sb="2" eb="3">
      <t>ブ</t>
    </rPh>
    <rPh sb="4" eb="6">
      <t>ショウガイ</t>
    </rPh>
    <rPh sb="6" eb="9">
      <t>フクシカ</t>
    </rPh>
    <phoneticPr fontId="1"/>
  </si>
  <si>
    <t>平成30年4月1日～平成31年3月31日</t>
    <rPh sb="0" eb="2">
      <t>ヘイセイ</t>
    </rPh>
    <rPh sb="4" eb="5">
      <t>ネン</t>
    </rPh>
    <rPh sb="6" eb="7">
      <t>ガツ</t>
    </rPh>
    <rPh sb="8" eb="9">
      <t>ニチ</t>
    </rPh>
    <rPh sb="10" eb="12">
      <t>ヘイセイ</t>
    </rPh>
    <rPh sb="14" eb="15">
      <t>ネン</t>
    </rPh>
    <rPh sb="16" eb="17">
      <t>ガツ</t>
    </rPh>
    <rPh sb="19" eb="20">
      <t>ニチ</t>
    </rPh>
    <phoneticPr fontId="1"/>
  </si>
  <si>
    <t>ひまわり荘</t>
    <rPh sb="4" eb="5">
      <t>ソウ</t>
    </rPh>
    <phoneticPr fontId="1"/>
  </si>
  <si>
    <t>兵庫県　川西市　湯山台　2丁目46番</t>
    <rPh sb="0" eb="3">
      <t>ヒョウゴケン</t>
    </rPh>
    <rPh sb="4" eb="7">
      <t>カワニシシ</t>
    </rPh>
    <rPh sb="8" eb="11">
      <t>ユヤマダイ</t>
    </rPh>
    <rPh sb="13" eb="15">
      <t>チョウメ</t>
    </rPh>
    <rPh sb="17" eb="18">
      <t>バン</t>
    </rPh>
    <phoneticPr fontId="1"/>
  </si>
  <si>
    <t>心身障がい者の福祉の向上のため、障がい者の日常生活及び社会生活を総合的に支援するための法律に基づき、在宅の身体障がい者に対し、生活介護、緊急一時保保護等を行うこと。</t>
    <rPh sb="0" eb="2">
      <t>シンシン</t>
    </rPh>
    <rPh sb="2" eb="3">
      <t>ショウ</t>
    </rPh>
    <rPh sb="5" eb="6">
      <t>シャ</t>
    </rPh>
    <rPh sb="7" eb="9">
      <t>フクシ</t>
    </rPh>
    <rPh sb="10" eb="12">
      <t>コウジョウ</t>
    </rPh>
    <rPh sb="16" eb="17">
      <t>ショウ</t>
    </rPh>
    <rPh sb="19" eb="20">
      <t>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50" eb="52">
      <t>ザイタク</t>
    </rPh>
    <rPh sb="53" eb="55">
      <t>シンタイ</t>
    </rPh>
    <rPh sb="55" eb="56">
      <t>ショウ</t>
    </rPh>
    <rPh sb="58" eb="59">
      <t>シャ</t>
    </rPh>
    <rPh sb="60" eb="61">
      <t>タイ</t>
    </rPh>
    <rPh sb="63" eb="65">
      <t>セイカツ</t>
    </rPh>
    <rPh sb="65" eb="67">
      <t>カイゴ</t>
    </rPh>
    <rPh sb="68" eb="70">
      <t>キンキュウ</t>
    </rPh>
    <rPh sb="70" eb="72">
      <t>イチジ</t>
    </rPh>
    <rPh sb="72" eb="73">
      <t>ホ</t>
    </rPh>
    <rPh sb="73" eb="75">
      <t>ホゴ</t>
    </rPh>
    <rPh sb="75" eb="76">
      <t>トウ</t>
    </rPh>
    <rPh sb="77" eb="78">
      <t>オコナ</t>
    </rPh>
    <phoneticPr fontId="1"/>
  </si>
  <si>
    <t>社会福祉法人　川西市社会福祉協議会</t>
    <rPh sb="0" eb="2">
      <t>シャカイ</t>
    </rPh>
    <rPh sb="2" eb="4">
      <t>フクシ</t>
    </rPh>
    <rPh sb="4" eb="6">
      <t>ホウジン</t>
    </rPh>
    <rPh sb="7" eb="10">
      <t>カワニシシ</t>
    </rPh>
    <rPh sb="10" eb="12">
      <t>シャカイ</t>
    </rPh>
    <rPh sb="12" eb="14">
      <t>フクシ</t>
    </rPh>
    <rPh sb="14" eb="17">
      <t>キョウギカイ</t>
    </rPh>
    <phoneticPr fontId="1"/>
  </si>
  <si>
    <t>兵庫県　川西市　火打　1丁目12番16号</t>
    <rPh sb="0" eb="3">
      <t>ヒョウゴケン</t>
    </rPh>
    <rPh sb="4" eb="7">
      <t>カワニシシ</t>
    </rPh>
    <rPh sb="8" eb="9">
      <t>ヒ</t>
    </rPh>
    <rPh sb="9" eb="10">
      <t>ウ</t>
    </rPh>
    <rPh sb="12" eb="14">
      <t>チョウメ</t>
    </rPh>
    <rPh sb="16" eb="17">
      <t>バン</t>
    </rPh>
    <rPh sb="19" eb="20">
      <t>ゴウ</t>
    </rPh>
    <phoneticPr fontId="1"/>
  </si>
  <si>
    <t xml:space="preserve">
（１）在宅の身体障がい者に対し、創作的活動、機能訓練、介護方法の指導、入浴サービス、緊急一時保護等を行うこと。
（２）施設の利用の承諾、その取り消し、その他福祉センターの利用に関すること。
（３）施設の利用料の徴収及び免除に関すること。
（４）施設及び付属設備の維持管理に関すること。
（５）そのほか、市長が必要と認める業務に関すること。
</t>
    <rPh sb="4" eb="6">
      <t>ザイタク</t>
    </rPh>
    <rPh sb="7" eb="9">
      <t>シンタイ</t>
    </rPh>
    <rPh sb="9" eb="10">
      <t>ショウ</t>
    </rPh>
    <rPh sb="12" eb="13">
      <t>シャ</t>
    </rPh>
    <rPh sb="14" eb="15">
      <t>タイ</t>
    </rPh>
    <rPh sb="17" eb="20">
      <t>ソウサクテキ</t>
    </rPh>
    <rPh sb="20" eb="22">
      <t>カツドウ</t>
    </rPh>
    <rPh sb="23" eb="25">
      <t>キノウ</t>
    </rPh>
    <rPh sb="25" eb="27">
      <t>クンレン</t>
    </rPh>
    <rPh sb="28" eb="30">
      <t>カイゴ</t>
    </rPh>
    <rPh sb="30" eb="32">
      <t>ホウホウ</t>
    </rPh>
    <rPh sb="33" eb="35">
      <t>シドウ</t>
    </rPh>
    <rPh sb="36" eb="38">
      <t>ニュウヨク</t>
    </rPh>
    <rPh sb="43" eb="45">
      <t>キンキュウ</t>
    </rPh>
    <rPh sb="45" eb="47">
      <t>イチジ</t>
    </rPh>
    <rPh sb="47" eb="49">
      <t>ホゴ</t>
    </rPh>
    <rPh sb="49" eb="50">
      <t>トウ</t>
    </rPh>
    <rPh sb="51" eb="52">
      <t>オコナ</t>
    </rPh>
    <rPh sb="61" eb="63">
      <t>シセツ</t>
    </rPh>
    <rPh sb="64" eb="66">
      <t>リヨウ</t>
    </rPh>
    <rPh sb="67" eb="69">
      <t>ショウダク</t>
    </rPh>
    <rPh sb="72" eb="73">
      <t>ト</t>
    </rPh>
    <rPh sb="74" eb="75">
      <t>ケ</t>
    </rPh>
    <rPh sb="79" eb="80">
      <t>タ</t>
    </rPh>
    <rPh sb="80" eb="82">
      <t>フクシ</t>
    </rPh>
    <rPh sb="87" eb="89">
      <t>リヨウ</t>
    </rPh>
    <rPh sb="90" eb="91">
      <t>カン</t>
    </rPh>
    <rPh sb="101" eb="103">
      <t>シセツ</t>
    </rPh>
    <rPh sb="104" eb="107">
      <t>リヨウリョウ</t>
    </rPh>
    <rPh sb="108" eb="110">
      <t>チョウシュウ</t>
    </rPh>
    <rPh sb="110" eb="111">
      <t>オヨ</t>
    </rPh>
    <rPh sb="112" eb="114">
      <t>メンジョ</t>
    </rPh>
    <rPh sb="115" eb="116">
      <t>カン</t>
    </rPh>
    <rPh sb="126" eb="128">
      <t>シセツ</t>
    </rPh>
    <rPh sb="128" eb="129">
      <t>オヨ</t>
    </rPh>
    <rPh sb="130" eb="132">
      <t>フゾク</t>
    </rPh>
    <rPh sb="132" eb="134">
      <t>セツビ</t>
    </rPh>
    <rPh sb="135" eb="137">
      <t>イジ</t>
    </rPh>
    <rPh sb="137" eb="139">
      <t>カンリ</t>
    </rPh>
    <rPh sb="140" eb="141">
      <t>カン</t>
    </rPh>
    <rPh sb="156" eb="158">
      <t>シチョウ</t>
    </rPh>
    <rPh sb="159" eb="161">
      <t>ヒツヨウ</t>
    </rPh>
    <rPh sb="162" eb="163">
      <t>ミト</t>
    </rPh>
    <rPh sb="165" eb="167">
      <t>ギョウム</t>
    </rPh>
    <rPh sb="168" eb="169">
      <t>カン</t>
    </rPh>
    <phoneticPr fontId="1"/>
  </si>
  <si>
    <t>平成29年4月1日～令和4年3月31日</t>
    <rPh sb="0" eb="2">
      <t>ヘイセイ</t>
    </rPh>
    <rPh sb="4" eb="5">
      <t>ネン</t>
    </rPh>
    <rPh sb="6" eb="7">
      <t>ガツ</t>
    </rPh>
    <rPh sb="8" eb="9">
      <t>ニチ</t>
    </rPh>
    <rPh sb="10" eb="12">
      <t>レイワ</t>
    </rPh>
    <rPh sb="13" eb="14">
      <t>ネン</t>
    </rPh>
    <rPh sb="15" eb="16">
      <t>ガツ</t>
    </rPh>
    <rPh sb="18" eb="19">
      <t>ニチ</t>
    </rPh>
    <phoneticPr fontId="1"/>
  </si>
  <si>
    <t>「ヒヤリ・ハット」の記録等を活用し、問題点があれば、当日の職員夕方ミーティングで再発防止策を検討し情報共有を行っています。</t>
    <rPh sb="10" eb="12">
      <t>キロク</t>
    </rPh>
    <rPh sb="12" eb="13">
      <t>トウ</t>
    </rPh>
    <rPh sb="14" eb="16">
      <t>カツヨウ</t>
    </rPh>
    <rPh sb="18" eb="20">
      <t>モンダイ</t>
    </rPh>
    <rPh sb="20" eb="21">
      <t>テン</t>
    </rPh>
    <rPh sb="26" eb="28">
      <t>トウジツ</t>
    </rPh>
    <rPh sb="29" eb="31">
      <t>ショクイン</t>
    </rPh>
    <rPh sb="31" eb="33">
      <t>ユウガタ</t>
    </rPh>
    <rPh sb="40" eb="42">
      <t>サイハツ</t>
    </rPh>
    <rPh sb="42" eb="44">
      <t>ボウシ</t>
    </rPh>
    <rPh sb="44" eb="45">
      <t>サク</t>
    </rPh>
    <rPh sb="46" eb="48">
      <t>ケントウ</t>
    </rPh>
    <rPh sb="49" eb="51">
      <t>ジョウホウ</t>
    </rPh>
    <rPh sb="51" eb="53">
      <t>キョウユウ</t>
    </rPh>
    <rPh sb="54" eb="55">
      <t>オコナ</t>
    </rPh>
    <phoneticPr fontId="1"/>
  </si>
  <si>
    <t>令和元年度より、嘱託医師を内科医から整形外科医に変更し、嘱託医の協力のもと理学療法士等を確保し、より専門的な機能訓練の実施を検討しています。</t>
    <rPh sb="0" eb="2">
      <t>レイワ</t>
    </rPh>
    <rPh sb="2" eb="4">
      <t>ガンネン</t>
    </rPh>
    <rPh sb="4" eb="5">
      <t>ド</t>
    </rPh>
    <rPh sb="8" eb="10">
      <t>ショクタク</t>
    </rPh>
    <rPh sb="10" eb="12">
      <t>イシ</t>
    </rPh>
    <rPh sb="13" eb="15">
      <t>ナイカ</t>
    </rPh>
    <rPh sb="15" eb="16">
      <t>イ</t>
    </rPh>
    <rPh sb="18" eb="20">
      <t>セイケイ</t>
    </rPh>
    <rPh sb="20" eb="23">
      <t>ゲカイ</t>
    </rPh>
    <rPh sb="24" eb="26">
      <t>ヘンコウ</t>
    </rPh>
    <rPh sb="28" eb="30">
      <t>ショクタク</t>
    </rPh>
    <rPh sb="30" eb="31">
      <t>イ</t>
    </rPh>
    <rPh sb="32" eb="34">
      <t>キョウリョク</t>
    </rPh>
    <rPh sb="37" eb="39">
      <t>リガク</t>
    </rPh>
    <rPh sb="39" eb="42">
      <t>リョウホウシ</t>
    </rPh>
    <rPh sb="42" eb="43">
      <t>トウ</t>
    </rPh>
    <rPh sb="44" eb="46">
      <t>カクホ</t>
    </rPh>
    <rPh sb="50" eb="53">
      <t>センモンテキ</t>
    </rPh>
    <rPh sb="54" eb="56">
      <t>キノウ</t>
    </rPh>
    <rPh sb="56" eb="58">
      <t>クンレン</t>
    </rPh>
    <rPh sb="59" eb="61">
      <t>ジッシ</t>
    </rPh>
    <rPh sb="62" eb="64">
      <t>ケントウ</t>
    </rPh>
    <phoneticPr fontId="1"/>
  </si>
  <si>
    <t>平成30年度は生活支援員等の退職が複数名あり、入浴サービス提供体制が整えられない期間がありました。</t>
    <rPh sb="0" eb="2">
      <t>ヘイセイ</t>
    </rPh>
    <rPh sb="4" eb="6">
      <t>ネンド</t>
    </rPh>
    <rPh sb="7" eb="9">
      <t>セイカツ</t>
    </rPh>
    <rPh sb="9" eb="11">
      <t>シエン</t>
    </rPh>
    <rPh sb="11" eb="12">
      <t>イン</t>
    </rPh>
    <rPh sb="12" eb="13">
      <t>トウ</t>
    </rPh>
    <rPh sb="14" eb="16">
      <t>タイショク</t>
    </rPh>
    <rPh sb="17" eb="19">
      <t>フクスウ</t>
    </rPh>
    <rPh sb="19" eb="20">
      <t>メイ</t>
    </rPh>
    <rPh sb="23" eb="25">
      <t>ニュウヨク</t>
    </rPh>
    <rPh sb="29" eb="31">
      <t>テイキョウ</t>
    </rPh>
    <rPh sb="31" eb="33">
      <t>タイセイ</t>
    </rPh>
    <rPh sb="34" eb="35">
      <t>トトノ</t>
    </rPh>
    <rPh sb="40" eb="42">
      <t>キカン</t>
    </rPh>
    <phoneticPr fontId="1"/>
  </si>
  <si>
    <t>　サービスの質の向上のため、第三者評価の指摘をもとに支援マニュアルの整備や職員一人ひとりの意識向上に努めました。</t>
    <rPh sb="6" eb="7">
      <t>シツ</t>
    </rPh>
    <rPh sb="8" eb="10">
      <t>コウジョウ</t>
    </rPh>
    <rPh sb="14" eb="17">
      <t>ダイサンシャ</t>
    </rPh>
    <rPh sb="17" eb="19">
      <t>ヒョウカ</t>
    </rPh>
    <rPh sb="20" eb="22">
      <t>シテキ</t>
    </rPh>
    <rPh sb="26" eb="28">
      <t>シエン</t>
    </rPh>
    <rPh sb="34" eb="36">
      <t>セイビ</t>
    </rPh>
    <rPh sb="37" eb="39">
      <t>ショクイン</t>
    </rPh>
    <rPh sb="39" eb="41">
      <t>ヒトリ</t>
    </rPh>
    <rPh sb="45" eb="47">
      <t>イシキ</t>
    </rPh>
    <rPh sb="47" eb="49">
      <t>コウジョウ</t>
    </rPh>
    <rPh sb="50" eb="51">
      <t>ツト</t>
    </rPh>
    <phoneticPr fontId="1"/>
  </si>
  <si>
    <t>　節水励行及び使用していない照明、空調はこまめに切るよう職員に周知徹底し、経費削減に努めました。
　また、利用者の増減に合わせ、送迎の効率化を日々行うことで燃料費の削減に努めました。</t>
    <rPh sb="1" eb="3">
      <t>セッスイ</t>
    </rPh>
    <rPh sb="3" eb="5">
      <t>レイコウ</t>
    </rPh>
    <rPh sb="5" eb="6">
      <t>オヨ</t>
    </rPh>
    <rPh sb="7" eb="9">
      <t>シヨウ</t>
    </rPh>
    <rPh sb="14" eb="16">
      <t>ショウメイ</t>
    </rPh>
    <rPh sb="17" eb="19">
      <t>クウチョウ</t>
    </rPh>
    <rPh sb="24" eb="25">
      <t>キ</t>
    </rPh>
    <rPh sb="28" eb="30">
      <t>ショクイン</t>
    </rPh>
    <rPh sb="31" eb="33">
      <t>シュウチ</t>
    </rPh>
    <rPh sb="33" eb="35">
      <t>テッテイ</t>
    </rPh>
    <rPh sb="37" eb="39">
      <t>ケイヒ</t>
    </rPh>
    <rPh sb="39" eb="41">
      <t>サクゲン</t>
    </rPh>
    <rPh sb="42" eb="43">
      <t>ツト</t>
    </rPh>
    <rPh sb="53" eb="56">
      <t>リヨウシャ</t>
    </rPh>
    <rPh sb="57" eb="59">
      <t>ゾウゲン</t>
    </rPh>
    <rPh sb="60" eb="61">
      <t>ア</t>
    </rPh>
    <rPh sb="64" eb="66">
      <t>ソウゲイ</t>
    </rPh>
    <rPh sb="67" eb="70">
      <t>コウリツカ</t>
    </rPh>
    <rPh sb="71" eb="73">
      <t>ヒビ</t>
    </rPh>
    <rPh sb="73" eb="74">
      <t>オコナ</t>
    </rPh>
    <rPh sb="78" eb="81">
      <t>ネンリョウヒ</t>
    </rPh>
    <rPh sb="82" eb="84">
      <t>サクゲン</t>
    </rPh>
    <rPh sb="85" eb="86">
      <t>ツト</t>
    </rPh>
    <phoneticPr fontId="1"/>
  </si>
  <si>
    <t>市養護学校在校生でひまわり荘利用希望者に対して、事前に「実習」形式で体験利用を実施し施設への理解を深めていただきました。
また、利用契約時に「重要事項説明書」「利用契約書」「個人情報使用同意書」について説明し、署名捺印をいただいています。</t>
    <rPh sb="0" eb="1">
      <t>シ</t>
    </rPh>
    <rPh sb="1" eb="3">
      <t>ヨウゴ</t>
    </rPh>
    <rPh sb="3" eb="5">
      <t>ガッコウ</t>
    </rPh>
    <rPh sb="5" eb="8">
      <t>ザイコウセイ</t>
    </rPh>
    <rPh sb="13" eb="14">
      <t>ソウ</t>
    </rPh>
    <rPh sb="14" eb="16">
      <t>リヨウ</t>
    </rPh>
    <rPh sb="16" eb="19">
      <t>キボウシャ</t>
    </rPh>
    <rPh sb="20" eb="21">
      <t>タイ</t>
    </rPh>
    <rPh sb="24" eb="26">
      <t>ジゼン</t>
    </rPh>
    <rPh sb="28" eb="30">
      <t>ジッシュウ</t>
    </rPh>
    <rPh sb="31" eb="33">
      <t>ケイシキ</t>
    </rPh>
    <rPh sb="34" eb="36">
      <t>タイケン</t>
    </rPh>
    <rPh sb="36" eb="38">
      <t>リヨウ</t>
    </rPh>
    <rPh sb="39" eb="41">
      <t>ジッシ</t>
    </rPh>
    <rPh sb="42" eb="44">
      <t>シセツ</t>
    </rPh>
    <rPh sb="46" eb="48">
      <t>リカイ</t>
    </rPh>
    <rPh sb="49" eb="50">
      <t>フカ</t>
    </rPh>
    <rPh sb="64" eb="66">
      <t>リヨウ</t>
    </rPh>
    <rPh sb="66" eb="68">
      <t>ケイヤク</t>
    </rPh>
    <rPh sb="68" eb="69">
      <t>ジ</t>
    </rPh>
    <rPh sb="71" eb="73">
      <t>ジュウヨウ</t>
    </rPh>
    <rPh sb="73" eb="75">
      <t>ジコウ</t>
    </rPh>
    <rPh sb="75" eb="78">
      <t>セツメイショ</t>
    </rPh>
    <rPh sb="80" eb="82">
      <t>リヨウ</t>
    </rPh>
    <rPh sb="82" eb="84">
      <t>ケイヤク</t>
    </rPh>
    <rPh sb="84" eb="85">
      <t>ショ</t>
    </rPh>
    <rPh sb="87" eb="89">
      <t>コジン</t>
    </rPh>
    <rPh sb="89" eb="91">
      <t>ジョウホウ</t>
    </rPh>
    <rPh sb="91" eb="93">
      <t>シヨウ</t>
    </rPh>
    <rPh sb="93" eb="96">
      <t>ドウイショ</t>
    </rPh>
    <rPh sb="101" eb="103">
      <t>セツメイ</t>
    </rPh>
    <rPh sb="105" eb="107">
      <t>ショメイ</t>
    </rPh>
    <rPh sb="107" eb="109">
      <t>ナツイン</t>
    </rPh>
    <phoneticPr fontId="1"/>
  </si>
  <si>
    <t>市養護学校との交流会や文化祭、障がい者スポーツ大会等に参加し交流を深めました。
また、地域ボランティアを積極的に受け入れ、施設に対する理解や交流に努めました。</t>
    <rPh sb="0" eb="1">
      <t>シ</t>
    </rPh>
    <rPh sb="1" eb="3">
      <t>ヨウゴ</t>
    </rPh>
    <rPh sb="3" eb="5">
      <t>ガッコウ</t>
    </rPh>
    <rPh sb="7" eb="10">
      <t>コウリュウカイ</t>
    </rPh>
    <rPh sb="11" eb="14">
      <t>ブンカサイ</t>
    </rPh>
    <rPh sb="15" eb="16">
      <t>ショウ</t>
    </rPh>
    <rPh sb="18" eb="19">
      <t>シャ</t>
    </rPh>
    <rPh sb="23" eb="25">
      <t>タイカイ</t>
    </rPh>
    <rPh sb="25" eb="26">
      <t>トウ</t>
    </rPh>
    <rPh sb="27" eb="29">
      <t>サンカ</t>
    </rPh>
    <rPh sb="30" eb="32">
      <t>コウリュウ</t>
    </rPh>
    <rPh sb="33" eb="34">
      <t>フカ</t>
    </rPh>
    <rPh sb="43" eb="45">
      <t>チイキ</t>
    </rPh>
    <rPh sb="52" eb="55">
      <t>セッキョクテキ</t>
    </rPh>
    <rPh sb="56" eb="57">
      <t>ウ</t>
    </rPh>
    <rPh sb="58" eb="59">
      <t>イ</t>
    </rPh>
    <rPh sb="61" eb="63">
      <t>シセツ</t>
    </rPh>
    <rPh sb="64" eb="65">
      <t>タイ</t>
    </rPh>
    <rPh sb="67" eb="69">
      <t>リカイ</t>
    </rPh>
    <rPh sb="70" eb="72">
      <t>コウリュウ</t>
    </rPh>
    <rPh sb="73" eb="74">
      <t>ツト</t>
    </rPh>
    <phoneticPr fontId="1"/>
  </si>
  <si>
    <t>障害者総合支援法に基づき個別支援計画書を作成し、送迎、入浴、排泄、食事等の生活介護事業所としてのサービスを提供しました。
また、創作活動についても兵庫県障害者美術展等に出展し表彰されるなど、創作活動の意欲向上に努めました。</t>
    <rPh sb="0" eb="3">
      <t>ショウガイシャ</t>
    </rPh>
    <rPh sb="3" eb="5">
      <t>ソウゴウ</t>
    </rPh>
    <rPh sb="5" eb="7">
      <t>シエン</t>
    </rPh>
    <rPh sb="7" eb="8">
      <t>ホウ</t>
    </rPh>
    <rPh sb="9" eb="10">
      <t>モト</t>
    </rPh>
    <rPh sb="12" eb="14">
      <t>コベツ</t>
    </rPh>
    <rPh sb="14" eb="16">
      <t>シエン</t>
    </rPh>
    <rPh sb="16" eb="18">
      <t>ケイカク</t>
    </rPh>
    <rPh sb="18" eb="19">
      <t>ショ</t>
    </rPh>
    <rPh sb="20" eb="22">
      <t>サクセイ</t>
    </rPh>
    <rPh sb="24" eb="26">
      <t>ソウゲイ</t>
    </rPh>
    <rPh sb="27" eb="29">
      <t>ニュウヨク</t>
    </rPh>
    <rPh sb="30" eb="32">
      <t>ハイセツ</t>
    </rPh>
    <rPh sb="33" eb="35">
      <t>ショクジ</t>
    </rPh>
    <rPh sb="35" eb="36">
      <t>トウ</t>
    </rPh>
    <rPh sb="37" eb="39">
      <t>セイカツ</t>
    </rPh>
    <rPh sb="39" eb="41">
      <t>カイゴ</t>
    </rPh>
    <rPh sb="41" eb="44">
      <t>ジギョウショ</t>
    </rPh>
    <rPh sb="53" eb="55">
      <t>テイキョウ</t>
    </rPh>
    <rPh sb="64" eb="66">
      <t>ソウサク</t>
    </rPh>
    <rPh sb="66" eb="68">
      <t>カツドウ</t>
    </rPh>
    <rPh sb="73" eb="76">
      <t>ヒョウゴケン</t>
    </rPh>
    <rPh sb="76" eb="79">
      <t>ショウガイシャ</t>
    </rPh>
    <rPh sb="79" eb="82">
      <t>ビジュツテン</t>
    </rPh>
    <rPh sb="82" eb="83">
      <t>トウ</t>
    </rPh>
    <rPh sb="84" eb="86">
      <t>シュッテン</t>
    </rPh>
    <rPh sb="87" eb="89">
      <t>ヒョウショウ</t>
    </rPh>
    <rPh sb="95" eb="97">
      <t>ソウサク</t>
    </rPh>
    <rPh sb="97" eb="99">
      <t>カツドウ</t>
    </rPh>
    <rPh sb="100" eb="102">
      <t>イヨク</t>
    </rPh>
    <rPh sb="102" eb="104">
      <t>コウジョウ</t>
    </rPh>
    <rPh sb="105" eb="106">
      <t>ツト</t>
    </rPh>
    <phoneticPr fontId="1"/>
  </si>
  <si>
    <t>新規利用者が少ないことから、現利用者に対して欠席時の振替利用や利用回数の増の働きかけを行いました。</t>
    <phoneticPr fontId="1"/>
  </si>
  <si>
    <t>利用者に選ばれる施設となるよう、ニーズに即した支援内容の見直しが必要となります。</t>
    <rPh sb="0" eb="3">
      <t>リヨウシャ</t>
    </rPh>
    <rPh sb="4" eb="5">
      <t>エラ</t>
    </rPh>
    <rPh sb="8" eb="10">
      <t>シセツ</t>
    </rPh>
    <rPh sb="20" eb="21">
      <t>ソク</t>
    </rPh>
    <rPh sb="23" eb="25">
      <t>シエン</t>
    </rPh>
    <rPh sb="25" eb="27">
      <t>ナイヨウ</t>
    </rPh>
    <rPh sb="28" eb="30">
      <t>ミナオ</t>
    </rPh>
    <rPh sb="32" eb="34">
      <t>ヒツヨウ</t>
    </rPh>
    <phoneticPr fontId="1"/>
  </si>
  <si>
    <t>平成３０年度に検討し令和元年度より、嘱託医師を内科医から整形外科医に変更することにより、嘱託医の協力のもと理学療法士等による機能訓練の実施を検討していくこととなりました。</t>
    <rPh sb="0" eb="2">
      <t>ヘイセイ</t>
    </rPh>
    <rPh sb="4" eb="6">
      <t>ネンド</t>
    </rPh>
    <rPh sb="7" eb="9">
      <t>ケントウ</t>
    </rPh>
    <rPh sb="10" eb="12">
      <t>レイワ</t>
    </rPh>
    <rPh sb="12" eb="14">
      <t>ガンネン</t>
    </rPh>
    <rPh sb="13" eb="15">
      <t>ネンド</t>
    </rPh>
    <rPh sb="18" eb="20">
      <t>ショクタク</t>
    </rPh>
    <rPh sb="20" eb="22">
      <t>イシ</t>
    </rPh>
    <rPh sb="23" eb="25">
      <t>ナイカ</t>
    </rPh>
    <rPh sb="25" eb="26">
      <t>イ</t>
    </rPh>
    <rPh sb="28" eb="30">
      <t>セイケイ</t>
    </rPh>
    <rPh sb="30" eb="33">
      <t>ゲカイ</t>
    </rPh>
    <rPh sb="34" eb="36">
      <t>ヘンコウ</t>
    </rPh>
    <rPh sb="44" eb="46">
      <t>ショクタク</t>
    </rPh>
    <rPh sb="46" eb="47">
      <t>イ</t>
    </rPh>
    <rPh sb="48" eb="50">
      <t>キョウリョク</t>
    </rPh>
    <rPh sb="53" eb="55">
      <t>リガク</t>
    </rPh>
    <rPh sb="55" eb="58">
      <t>リョウホウシ</t>
    </rPh>
    <rPh sb="58" eb="59">
      <t>トウ</t>
    </rPh>
    <rPh sb="62" eb="64">
      <t>キノウ</t>
    </rPh>
    <rPh sb="64" eb="66">
      <t>クンレン</t>
    </rPh>
    <rPh sb="67" eb="69">
      <t>ジッシ</t>
    </rPh>
    <rPh sb="70" eb="72">
      <t>ケントウ</t>
    </rPh>
    <phoneticPr fontId="1"/>
  </si>
  <si>
    <t>年度末にアンケート調査を実施し利用者・ご家族の意向等の把握に努めました。
また、連絡ノートを活用し日々の疑問や不安解消に努めました。</t>
    <rPh sb="0" eb="3">
      <t>ネンドマツ</t>
    </rPh>
    <rPh sb="9" eb="11">
      <t>チョウサ</t>
    </rPh>
    <rPh sb="12" eb="14">
      <t>ジッシ</t>
    </rPh>
    <rPh sb="15" eb="18">
      <t>リヨウシャ</t>
    </rPh>
    <rPh sb="20" eb="22">
      <t>カゾク</t>
    </rPh>
    <rPh sb="23" eb="25">
      <t>イコウ</t>
    </rPh>
    <rPh sb="25" eb="26">
      <t>トウ</t>
    </rPh>
    <rPh sb="27" eb="29">
      <t>ハアク</t>
    </rPh>
    <rPh sb="30" eb="31">
      <t>ツト</t>
    </rPh>
    <rPh sb="40" eb="42">
      <t>レンラク</t>
    </rPh>
    <rPh sb="46" eb="48">
      <t>カツヨウ</t>
    </rPh>
    <rPh sb="49" eb="51">
      <t>ヒビ</t>
    </rPh>
    <rPh sb="52" eb="54">
      <t>ギモン</t>
    </rPh>
    <rPh sb="55" eb="57">
      <t>フアン</t>
    </rPh>
    <rPh sb="57" eb="59">
      <t>カイショウ</t>
    </rPh>
    <rPh sb="60" eb="61">
      <t>ツト</t>
    </rPh>
    <phoneticPr fontId="1"/>
  </si>
  <si>
    <t>アンケート調査等で外出機会の希望があった事から、花見や紅葉見学、買い物ツアーなど施設外行事を積極的に行いました。</t>
    <rPh sb="5" eb="7">
      <t>チョウサ</t>
    </rPh>
    <rPh sb="7" eb="8">
      <t>トウ</t>
    </rPh>
    <rPh sb="9" eb="11">
      <t>ガイシュツ</t>
    </rPh>
    <rPh sb="11" eb="13">
      <t>キカイ</t>
    </rPh>
    <rPh sb="14" eb="16">
      <t>キボウ</t>
    </rPh>
    <rPh sb="20" eb="21">
      <t>コト</t>
    </rPh>
    <rPh sb="24" eb="26">
      <t>ハナミ</t>
    </rPh>
    <rPh sb="27" eb="29">
      <t>コウヨウ</t>
    </rPh>
    <rPh sb="29" eb="31">
      <t>ケンガク</t>
    </rPh>
    <rPh sb="32" eb="33">
      <t>カ</t>
    </rPh>
    <rPh sb="34" eb="35">
      <t>モノ</t>
    </rPh>
    <rPh sb="40" eb="43">
      <t>シセツガイ</t>
    </rPh>
    <rPh sb="43" eb="45">
      <t>ギョウジ</t>
    </rPh>
    <rPh sb="46" eb="49">
      <t>セッキョクテキ</t>
    </rPh>
    <rPh sb="50" eb="51">
      <t>オコナ</t>
    </rPh>
    <phoneticPr fontId="1"/>
  </si>
  <si>
    <t>送迎時はご家族と対面できる機会であることから、積極的にコミュニケーションを図るよう努めています。連絡帳を活用し、ご意見等を伺い、また定期的に機関紙や行事スケジュール等を発行し施設運営に理解を得られるよう努めました。</t>
  </si>
  <si>
    <t>施設の老朽化に伴い、修繕の必要が生じる可能性があります。</t>
    <rPh sb="0" eb="2">
      <t>シセツ</t>
    </rPh>
    <rPh sb="3" eb="6">
      <t>ロウキュウカ</t>
    </rPh>
    <rPh sb="7" eb="8">
      <t>トモナ</t>
    </rPh>
    <rPh sb="10" eb="12">
      <t>シュウゼン</t>
    </rPh>
    <rPh sb="13" eb="15">
      <t>ヒツヨウ</t>
    </rPh>
    <rPh sb="16" eb="17">
      <t>ショウ</t>
    </rPh>
    <rPh sb="19" eb="22">
      <t>カノウセイ</t>
    </rPh>
    <phoneticPr fontId="1"/>
  </si>
  <si>
    <t>既存利用者の振替利用を徹底し利用回数増の取り組みを行いました。
相談支援事業所と連携し、空き情報等を提供する事で新規利用者2名を確保できましたが、施設入所で4名の退所者があり契約者数は前年度に比べ2名減となりました。</t>
    <rPh sb="0" eb="2">
      <t>キゾン</t>
    </rPh>
    <rPh sb="2" eb="5">
      <t>リヨウシャ</t>
    </rPh>
    <rPh sb="6" eb="8">
      <t>フリカエ</t>
    </rPh>
    <rPh sb="8" eb="10">
      <t>リヨウ</t>
    </rPh>
    <rPh sb="11" eb="13">
      <t>テッテイ</t>
    </rPh>
    <rPh sb="14" eb="16">
      <t>リヨウ</t>
    </rPh>
    <rPh sb="16" eb="18">
      <t>カイスウ</t>
    </rPh>
    <rPh sb="18" eb="19">
      <t>ゾウ</t>
    </rPh>
    <rPh sb="20" eb="21">
      <t>ト</t>
    </rPh>
    <rPh sb="22" eb="23">
      <t>ク</t>
    </rPh>
    <rPh sb="25" eb="26">
      <t>オコナ</t>
    </rPh>
    <rPh sb="32" eb="34">
      <t>ソウダン</t>
    </rPh>
    <rPh sb="34" eb="36">
      <t>シエン</t>
    </rPh>
    <rPh sb="36" eb="39">
      <t>ジギョウショ</t>
    </rPh>
    <rPh sb="40" eb="42">
      <t>レンケイ</t>
    </rPh>
    <rPh sb="44" eb="45">
      <t>ア</t>
    </rPh>
    <rPh sb="46" eb="48">
      <t>ジョウホウ</t>
    </rPh>
    <rPh sb="48" eb="49">
      <t>トウ</t>
    </rPh>
    <rPh sb="50" eb="52">
      <t>テイキョウ</t>
    </rPh>
    <rPh sb="54" eb="55">
      <t>コト</t>
    </rPh>
    <rPh sb="56" eb="58">
      <t>シンキ</t>
    </rPh>
    <rPh sb="58" eb="61">
      <t>リヨウシャ</t>
    </rPh>
    <rPh sb="62" eb="63">
      <t>メイ</t>
    </rPh>
    <rPh sb="64" eb="66">
      <t>カクホ</t>
    </rPh>
    <rPh sb="73" eb="75">
      <t>シセツ</t>
    </rPh>
    <rPh sb="75" eb="77">
      <t>ニュウショ</t>
    </rPh>
    <rPh sb="79" eb="80">
      <t>メイ</t>
    </rPh>
    <rPh sb="81" eb="83">
      <t>タイショ</t>
    </rPh>
    <rPh sb="83" eb="84">
      <t>シャ</t>
    </rPh>
    <rPh sb="87" eb="90">
      <t>ケイヤクシャ</t>
    </rPh>
    <rPh sb="90" eb="91">
      <t>スウ</t>
    </rPh>
    <rPh sb="92" eb="95">
      <t>ゼンネンド</t>
    </rPh>
    <rPh sb="96" eb="97">
      <t>クラ</t>
    </rPh>
    <rPh sb="99" eb="100">
      <t>メイ</t>
    </rPh>
    <rPh sb="100" eb="101">
      <t>ゲン</t>
    </rPh>
    <phoneticPr fontId="1"/>
  </si>
  <si>
    <t>事業費・事務費とも物品購入の際には、品質に支障がない範囲で常に低価格の物を購入しました。</t>
  </si>
  <si>
    <t>年度当初に職員個別研修計画を作成し、全職員が研修に参加できる機会を設けました。
また、研修終了後、職員会議で研修報告会等を行いました。</t>
    <rPh sb="0" eb="2">
      <t>ネンド</t>
    </rPh>
    <rPh sb="2" eb="4">
      <t>トウショ</t>
    </rPh>
    <rPh sb="5" eb="7">
      <t>ショクイン</t>
    </rPh>
    <rPh sb="7" eb="9">
      <t>コベツ</t>
    </rPh>
    <rPh sb="9" eb="11">
      <t>ケンシュウ</t>
    </rPh>
    <rPh sb="11" eb="13">
      <t>ケイカク</t>
    </rPh>
    <rPh sb="14" eb="16">
      <t>サクセイ</t>
    </rPh>
    <rPh sb="18" eb="21">
      <t>ゼンショクイン</t>
    </rPh>
    <rPh sb="22" eb="24">
      <t>ケンシュウ</t>
    </rPh>
    <rPh sb="25" eb="27">
      <t>サンカ</t>
    </rPh>
    <rPh sb="30" eb="32">
      <t>キカイ</t>
    </rPh>
    <rPh sb="33" eb="34">
      <t>モウ</t>
    </rPh>
    <rPh sb="43" eb="45">
      <t>ケンシュウ</t>
    </rPh>
    <rPh sb="45" eb="48">
      <t>シュウリョウゴ</t>
    </rPh>
    <rPh sb="49" eb="51">
      <t>ショクイン</t>
    </rPh>
    <rPh sb="51" eb="53">
      <t>カイギ</t>
    </rPh>
    <rPh sb="54" eb="56">
      <t>ケンシュウ</t>
    </rPh>
    <rPh sb="56" eb="59">
      <t>ホウコクカイ</t>
    </rPh>
    <rPh sb="59" eb="60">
      <t>トウ</t>
    </rPh>
    <rPh sb="61" eb="62">
      <t>オコナ</t>
    </rPh>
    <phoneticPr fontId="1"/>
  </si>
  <si>
    <t>内部監査チームによる監査を実施しチェック体制を強化しています。
また、第三者評価事後セミナーを受講し、より確実に法令順守を徹底できるよう体制を整えました。</t>
    <rPh sb="0" eb="2">
      <t>ナイブ</t>
    </rPh>
    <rPh sb="2" eb="4">
      <t>カンサ</t>
    </rPh>
    <rPh sb="10" eb="12">
      <t>カンサ</t>
    </rPh>
    <rPh sb="13" eb="15">
      <t>ジッシ</t>
    </rPh>
    <rPh sb="20" eb="22">
      <t>タイセイ</t>
    </rPh>
    <rPh sb="23" eb="25">
      <t>キョウカ</t>
    </rPh>
    <rPh sb="35" eb="38">
      <t>ダイサンシャ</t>
    </rPh>
    <rPh sb="38" eb="40">
      <t>ヒョウカ</t>
    </rPh>
    <rPh sb="40" eb="42">
      <t>ジゴ</t>
    </rPh>
    <rPh sb="47" eb="49">
      <t>ジュコウ</t>
    </rPh>
    <rPh sb="53" eb="55">
      <t>カクジツ</t>
    </rPh>
    <rPh sb="56" eb="58">
      <t>ホウレイ</t>
    </rPh>
    <rPh sb="58" eb="60">
      <t>ジュンシュ</t>
    </rPh>
    <rPh sb="61" eb="63">
      <t>テッテイ</t>
    </rPh>
    <rPh sb="68" eb="70">
      <t>タイセイ</t>
    </rPh>
    <rPh sb="71" eb="72">
      <t>トトノ</t>
    </rPh>
    <phoneticPr fontId="1"/>
  </si>
  <si>
    <t>利用者の大半が重度障がい者であることから、安全性に配慮しつつ、利用者の特性を考慮した訓練を実施することが必要となります。</t>
    <rPh sb="0" eb="3">
      <t>リヨウシャ</t>
    </rPh>
    <rPh sb="4" eb="6">
      <t>タイハン</t>
    </rPh>
    <rPh sb="7" eb="9">
      <t>ジュウド</t>
    </rPh>
    <rPh sb="9" eb="10">
      <t>ショウ</t>
    </rPh>
    <rPh sb="12" eb="13">
      <t>シャ</t>
    </rPh>
    <rPh sb="21" eb="24">
      <t>アンゼンセイ</t>
    </rPh>
    <rPh sb="25" eb="27">
      <t>ハイリョ</t>
    </rPh>
    <rPh sb="31" eb="34">
      <t>リヨウシャ</t>
    </rPh>
    <rPh sb="35" eb="37">
      <t>トクセイ</t>
    </rPh>
    <rPh sb="38" eb="40">
      <t>コウリョ</t>
    </rPh>
    <rPh sb="42" eb="44">
      <t>クンレン</t>
    </rPh>
    <rPh sb="45" eb="47">
      <t>ジッシ</t>
    </rPh>
    <rPh sb="52" eb="54">
      <t>ヒツヨウ</t>
    </rPh>
    <phoneticPr fontId="1"/>
  </si>
  <si>
    <t>新規利用者が少ないことから、現利用者の振替利用などを積極的に働きかけました。
前年度に引き続き、看護師との兼務ながら機能訓練指導員を配置することができました。</t>
    <rPh sb="0" eb="2">
      <t>シンキ</t>
    </rPh>
    <rPh sb="2" eb="5">
      <t>リヨウシャ</t>
    </rPh>
    <rPh sb="6" eb="7">
      <t>スク</t>
    </rPh>
    <rPh sb="14" eb="15">
      <t>ゲン</t>
    </rPh>
    <rPh sb="15" eb="18">
      <t>リヨウシャ</t>
    </rPh>
    <rPh sb="19" eb="21">
      <t>フリカエ</t>
    </rPh>
    <rPh sb="21" eb="23">
      <t>リヨウ</t>
    </rPh>
    <rPh sb="26" eb="29">
      <t>セッキョクテキ</t>
    </rPh>
    <rPh sb="30" eb="31">
      <t>ハタラ</t>
    </rPh>
    <rPh sb="40" eb="43">
      <t>ゼンネンド</t>
    </rPh>
    <rPh sb="44" eb="45">
      <t>ヒ</t>
    </rPh>
    <rPh sb="46" eb="47">
      <t>ツヅ</t>
    </rPh>
    <rPh sb="49" eb="52">
      <t>カンゴシ</t>
    </rPh>
    <rPh sb="54" eb="56">
      <t>ケンム</t>
    </rPh>
    <rPh sb="59" eb="61">
      <t>キノウ</t>
    </rPh>
    <rPh sb="61" eb="63">
      <t>クンレン</t>
    </rPh>
    <rPh sb="63" eb="66">
      <t>シドウイン</t>
    </rPh>
    <rPh sb="67" eb="69">
      <t>ハイチ</t>
    </rPh>
    <phoneticPr fontId="1"/>
  </si>
  <si>
    <t>現利用者（重度者）の振替利用を行うことで、年間延べ利用者数は減少しましたが、障害福祉サービス等事業収入は、わずかではありますが増となりました。
内部監査の継続や第三者評価事後セミナーを受講することで、職員の法令順守に対する意識を高めることができました。</t>
    <rPh sb="0" eb="1">
      <t>ゲン</t>
    </rPh>
    <rPh sb="1" eb="4">
      <t>リヨウシャ</t>
    </rPh>
    <rPh sb="5" eb="7">
      <t>ジュウド</t>
    </rPh>
    <rPh sb="7" eb="8">
      <t>シャ</t>
    </rPh>
    <rPh sb="10" eb="12">
      <t>フリカエ</t>
    </rPh>
    <rPh sb="12" eb="14">
      <t>リヨウ</t>
    </rPh>
    <rPh sb="15" eb="16">
      <t>オコナ</t>
    </rPh>
    <rPh sb="21" eb="23">
      <t>ネンカン</t>
    </rPh>
    <rPh sb="23" eb="24">
      <t>ノ</t>
    </rPh>
    <rPh sb="25" eb="27">
      <t>リヨウ</t>
    </rPh>
    <rPh sb="27" eb="28">
      <t>シャ</t>
    </rPh>
    <rPh sb="28" eb="29">
      <t>スウ</t>
    </rPh>
    <rPh sb="30" eb="32">
      <t>ゲンショウ</t>
    </rPh>
    <rPh sb="38" eb="40">
      <t>ショウガイ</t>
    </rPh>
    <rPh sb="40" eb="42">
      <t>フクシ</t>
    </rPh>
    <rPh sb="46" eb="47">
      <t>トウ</t>
    </rPh>
    <rPh sb="47" eb="49">
      <t>ジギョウ</t>
    </rPh>
    <rPh sb="49" eb="51">
      <t>シュウニュウ</t>
    </rPh>
    <rPh sb="63" eb="64">
      <t>ゾウ</t>
    </rPh>
    <rPh sb="73" eb="75">
      <t>ナイブ</t>
    </rPh>
    <rPh sb="75" eb="77">
      <t>カンサ</t>
    </rPh>
    <rPh sb="78" eb="80">
      <t>ケイゾク</t>
    </rPh>
    <rPh sb="81" eb="84">
      <t>ダイサンシャ</t>
    </rPh>
    <rPh sb="84" eb="86">
      <t>ヒョウカ</t>
    </rPh>
    <rPh sb="86" eb="88">
      <t>ジゴ</t>
    </rPh>
    <rPh sb="93" eb="95">
      <t>ジュコウ</t>
    </rPh>
    <rPh sb="101" eb="103">
      <t>ショクイン</t>
    </rPh>
    <rPh sb="104" eb="106">
      <t>ホウレイ</t>
    </rPh>
    <rPh sb="106" eb="108">
      <t>ジュンシュ</t>
    </rPh>
    <rPh sb="109" eb="110">
      <t>タイ</t>
    </rPh>
    <rPh sb="112" eb="114">
      <t>イシキ</t>
    </rPh>
    <rPh sb="115" eb="116">
      <t>タカ</t>
    </rPh>
    <phoneticPr fontId="1"/>
  </si>
  <si>
    <t>委託業者との契約や1万円以上の物品を購入する際には複数の業者から見積もりを取り、安価な業者を選定するよう努めました。
品質に支障のない範囲で常に低価格の物を購入し経費削減に努めました。
また、保守点検等においては併設する満寿荘と同日に実施するなど、経費削減に努めました。</t>
    <rPh sb="0" eb="2">
      <t>イタク</t>
    </rPh>
    <rPh sb="2" eb="4">
      <t>ギョウシャ</t>
    </rPh>
    <rPh sb="6" eb="8">
      <t>ケイヤク</t>
    </rPh>
    <rPh sb="10" eb="12">
      <t>マンエン</t>
    </rPh>
    <rPh sb="12" eb="14">
      <t>イジョウ</t>
    </rPh>
    <rPh sb="15" eb="17">
      <t>ブッピン</t>
    </rPh>
    <rPh sb="18" eb="20">
      <t>コウニュウ</t>
    </rPh>
    <rPh sb="22" eb="23">
      <t>サイ</t>
    </rPh>
    <rPh sb="25" eb="27">
      <t>フクスウ</t>
    </rPh>
    <rPh sb="28" eb="30">
      <t>ギョウシャ</t>
    </rPh>
    <rPh sb="32" eb="34">
      <t>ミツ</t>
    </rPh>
    <rPh sb="37" eb="38">
      <t>ト</t>
    </rPh>
    <rPh sb="40" eb="42">
      <t>アンカ</t>
    </rPh>
    <rPh sb="43" eb="45">
      <t>ギョウシャ</t>
    </rPh>
    <rPh sb="46" eb="48">
      <t>センテイ</t>
    </rPh>
    <rPh sb="52" eb="53">
      <t>ツト</t>
    </rPh>
    <rPh sb="59" eb="61">
      <t>ヒンシツ</t>
    </rPh>
    <rPh sb="62" eb="64">
      <t>シショウ</t>
    </rPh>
    <rPh sb="67" eb="69">
      <t>ハンイ</t>
    </rPh>
    <rPh sb="70" eb="71">
      <t>ツネ</t>
    </rPh>
    <rPh sb="72" eb="75">
      <t>テイカカク</t>
    </rPh>
    <rPh sb="76" eb="77">
      <t>モノ</t>
    </rPh>
    <rPh sb="78" eb="80">
      <t>コウニュウ</t>
    </rPh>
    <rPh sb="81" eb="83">
      <t>ケイヒ</t>
    </rPh>
    <rPh sb="83" eb="85">
      <t>サクゲン</t>
    </rPh>
    <rPh sb="86" eb="87">
      <t>ツト</t>
    </rPh>
    <rPh sb="96" eb="98">
      <t>ホシュ</t>
    </rPh>
    <rPh sb="98" eb="100">
      <t>テンケン</t>
    </rPh>
    <rPh sb="100" eb="101">
      <t>トウ</t>
    </rPh>
    <rPh sb="106" eb="108">
      <t>ヘイセツ</t>
    </rPh>
    <rPh sb="110" eb="113">
      <t>マンジュソウ</t>
    </rPh>
    <rPh sb="114" eb="116">
      <t>ドウジツ</t>
    </rPh>
    <rPh sb="117" eb="119">
      <t>ジッシ</t>
    </rPh>
    <rPh sb="124" eb="126">
      <t>ケイヒ</t>
    </rPh>
    <rPh sb="126" eb="128">
      <t>サクゲン</t>
    </rPh>
    <rPh sb="129" eb="130">
      <t>ツト</t>
    </rPh>
    <phoneticPr fontId="1"/>
  </si>
  <si>
    <t>新規利用者の確保が課題となります。</t>
    <rPh sb="0" eb="2">
      <t>シンキ</t>
    </rPh>
    <rPh sb="2" eb="5">
      <t>リヨウシャ</t>
    </rPh>
    <rPh sb="6" eb="8">
      <t>カクホ</t>
    </rPh>
    <rPh sb="9" eb="11">
      <t>カダイ</t>
    </rPh>
    <phoneticPr fontId="1"/>
  </si>
  <si>
    <t>利用者からの要望を踏まえ、外出機会を多く取り入れたレクリエーションを実施しました。
また、利用日の変更など柔軟に対応しました。</t>
    <rPh sb="0" eb="3">
      <t>リヨウシャ</t>
    </rPh>
    <rPh sb="6" eb="8">
      <t>ヨウボウ</t>
    </rPh>
    <rPh sb="9" eb="10">
      <t>フ</t>
    </rPh>
    <rPh sb="13" eb="15">
      <t>ガイシュツ</t>
    </rPh>
    <rPh sb="15" eb="17">
      <t>キカイ</t>
    </rPh>
    <rPh sb="18" eb="19">
      <t>オオ</t>
    </rPh>
    <rPh sb="20" eb="21">
      <t>ト</t>
    </rPh>
    <rPh sb="22" eb="23">
      <t>イ</t>
    </rPh>
    <rPh sb="34" eb="36">
      <t>ジッシ</t>
    </rPh>
    <rPh sb="45" eb="47">
      <t>リヨウ</t>
    </rPh>
    <rPh sb="47" eb="48">
      <t>ビ</t>
    </rPh>
    <rPh sb="49" eb="51">
      <t>ヘンコウ</t>
    </rPh>
    <rPh sb="53" eb="55">
      <t>ジュウナン</t>
    </rPh>
    <rPh sb="56" eb="58">
      <t>タイオウ</t>
    </rPh>
    <phoneticPr fontId="1"/>
  </si>
  <si>
    <t>個人情報に関しては、鍵付きロッカーへの保管を徹底し、退社時には事務所の施錠等徹底しています。
また、不要になった個人情報は速やかにシュレッダーで処分しています。</t>
    <rPh sb="0" eb="2">
      <t>コジン</t>
    </rPh>
    <rPh sb="2" eb="4">
      <t>ジョウホウ</t>
    </rPh>
    <rPh sb="5" eb="6">
      <t>カン</t>
    </rPh>
    <rPh sb="10" eb="11">
      <t>カギ</t>
    </rPh>
    <rPh sb="11" eb="12">
      <t>ツ</t>
    </rPh>
    <rPh sb="19" eb="21">
      <t>ホカン</t>
    </rPh>
    <rPh sb="22" eb="24">
      <t>テッテイ</t>
    </rPh>
    <rPh sb="26" eb="28">
      <t>タイシャ</t>
    </rPh>
    <rPh sb="28" eb="29">
      <t>ジ</t>
    </rPh>
    <rPh sb="31" eb="33">
      <t>ジム</t>
    </rPh>
    <rPh sb="33" eb="34">
      <t>ショ</t>
    </rPh>
    <rPh sb="35" eb="37">
      <t>セジョウ</t>
    </rPh>
    <rPh sb="37" eb="38">
      <t>トウ</t>
    </rPh>
    <rPh sb="38" eb="40">
      <t>テッテイ</t>
    </rPh>
    <rPh sb="50" eb="52">
      <t>フヨウ</t>
    </rPh>
    <rPh sb="56" eb="58">
      <t>コジン</t>
    </rPh>
    <rPh sb="58" eb="60">
      <t>ジョウホウ</t>
    </rPh>
    <rPh sb="61" eb="62">
      <t>スミ</t>
    </rPh>
    <rPh sb="72" eb="74">
      <t>ショブン</t>
    </rPh>
    <phoneticPr fontId="1"/>
  </si>
  <si>
    <t>年に２回、併設する満寿荘と消防総合訓練（避難・消火・通報）を実施しています。
また、地震発生を想定した避難訓練を実施しました。
防犯カメラやインターネットを活用し情報収集を行っています。</t>
    <rPh sb="0" eb="1">
      <t>ネン</t>
    </rPh>
    <rPh sb="3" eb="4">
      <t>カイ</t>
    </rPh>
    <rPh sb="5" eb="7">
      <t>ヘイセツ</t>
    </rPh>
    <rPh sb="9" eb="12">
      <t>マンジュソウ</t>
    </rPh>
    <rPh sb="13" eb="15">
      <t>ショウボウ</t>
    </rPh>
    <rPh sb="15" eb="17">
      <t>ソウゴウ</t>
    </rPh>
    <rPh sb="17" eb="19">
      <t>クンレン</t>
    </rPh>
    <rPh sb="20" eb="22">
      <t>ヒナン</t>
    </rPh>
    <rPh sb="23" eb="25">
      <t>ショウカ</t>
    </rPh>
    <rPh sb="26" eb="28">
      <t>ツウホウ</t>
    </rPh>
    <rPh sb="30" eb="32">
      <t>ジッシ</t>
    </rPh>
    <rPh sb="42" eb="44">
      <t>ジシン</t>
    </rPh>
    <rPh sb="44" eb="46">
      <t>ハッセイ</t>
    </rPh>
    <rPh sb="47" eb="49">
      <t>ソウテイ</t>
    </rPh>
    <rPh sb="51" eb="53">
      <t>ヒナン</t>
    </rPh>
    <rPh sb="53" eb="55">
      <t>クンレン</t>
    </rPh>
    <rPh sb="56" eb="58">
      <t>ジッシ</t>
    </rPh>
    <rPh sb="64" eb="66">
      <t>ボウハン</t>
    </rPh>
    <rPh sb="78" eb="80">
      <t>カツヨウ</t>
    </rPh>
    <rPh sb="81" eb="83">
      <t>ジョウホウ</t>
    </rPh>
    <rPh sb="83" eb="85">
      <t>シュウシュウ</t>
    </rPh>
    <rPh sb="86" eb="87">
      <t>オコナ</t>
    </rPh>
    <phoneticPr fontId="1"/>
  </si>
  <si>
    <t>サービス管理責任者の専従をはじめ、適切な人員配置を行いました。</t>
    <rPh sb="4" eb="6">
      <t>カンリ</t>
    </rPh>
    <rPh sb="6" eb="8">
      <t>セキニン</t>
    </rPh>
    <rPh sb="8" eb="9">
      <t>シャ</t>
    </rPh>
    <rPh sb="10" eb="12">
      <t>センジュウ</t>
    </rPh>
    <rPh sb="17" eb="19">
      <t>テキセツ</t>
    </rPh>
    <rPh sb="20" eb="22">
      <t>ジンイン</t>
    </rPh>
    <rPh sb="22" eb="24">
      <t>ハイチ</t>
    </rPh>
    <rPh sb="25" eb="26">
      <t>オコナ</t>
    </rPh>
    <phoneticPr fontId="1"/>
  </si>
  <si>
    <t>感染症、災害時、緊急時マニュアル等を作成し周知徹底しています。
また、必要に応じ更新しています。
　</t>
    <rPh sb="0" eb="3">
      <t>カンセンショウ</t>
    </rPh>
    <rPh sb="4" eb="6">
      <t>サイガイ</t>
    </rPh>
    <rPh sb="6" eb="7">
      <t>ジ</t>
    </rPh>
    <rPh sb="8" eb="11">
      <t>キンキュウジ</t>
    </rPh>
    <rPh sb="16" eb="17">
      <t>トウ</t>
    </rPh>
    <rPh sb="18" eb="20">
      <t>サクセイ</t>
    </rPh>
    <rPh sb="21" eb="23">
      <t>シュウチ</t>
    </rPh>
    <rPh sb="23" eb="25">
      <t>テッテイ</t>
    </rPh>
    <rPh sb="35" eb="37">
      <t>ヒツヨウ</t>
    </rPh>
    <rPh sb="38" eb="39">
      <t>オウ</t>
    </rPh>
    <rPh sb="40" eb="42">
      <t>コウシン</t>
    </rPh>
    <phoneticPr fontId="1"/>
  </si>
  <si>
    <t>マニュアル等の適宜見直しを行いました。
また、消防訓練以外にも地震等を想定した避難訓練を引き続き実施します。</t>
    <rPh sb="5" eb="6">
      <t>トウ</t>
    </rPh>
    <rPh sb="7" eb="9">
      <t>テキギ</t>
    </rPh>
    <rPh sb="9" eb="11">
      <t>ミナオ</t>
    </rPh>
    <rPh sb="13" eb="14">
      <t>オコナ</t>
    </rPh>
    <rPh sb="23" eb="25">
      <t>ショウボウ</t>
    </rPh>
    <rPh sb="25" eb="27">
      <t>クンレン</t>
    </rPh>
    <rPh sb="27" eb="29">
      <t>イガイ</t>
    </rPh>
    <rPh sb="31" eb="33">
      <t>ジシン</t>
    </rPh>
    <rPh sb="33" eb="34">
      <t>トウ</t>
    </rPh>
    <rPh sb="35" eb="37">
      <t>ソウテイ</t>
    </rPh>
    <rPh sb="39" eb="41">
      <t>ヒナン</t>
    </rPh>
    <rPh sb="41" eb="43">
      <t>クンレン</t>
    </rPh>
    <rPh sb="44" eb="45">
      <t>ヒ</t>
    </rPh>
    <rPh sb="46" eb="47">
      <t>ツヅ</t>
    </rPh>
    <rPh sb="48" eb="50">
      <t>ジッシ</t>
    </rPh>
    <phoneticPr fontId="1"/>
  </si>
  <si>
    <t>サービスの質の向上のため、利用者のより細やかなニーズを把握することが必要となります。</t>
    <rPh sb="5" eb="6">
      <t>シツ</t>
    </rPh>
    <rPh sb="7" eb="9">
      <t>コウジョウ</t>
    </rPh>
    <rPh sb="13" eb="16">
      <t>リヨウシャ</t>
    </rPh>
    <rPh sb="19" eb="20">
      <t>コマ</t>
    </rPh>
    <rPh sb="27" eb="29">
      <t>ハアク</t>
    </rPh>
    <rPh sb="34" eb="36">
      <t>ヒツヨウ</t>
    </rPh>
    <phoneticPr fontId="1"/>
  </si>
  <si>
    <t>日頃から、点検・確認を行い職員で可能な修繕は職員で行い経費削減に努めます。
修繕が必要な場合は、予算計上するなど市と連携し改修に努めます。</t>
    <rPh sb="0" eb="2">
      <t>ヒゴロ</t>
    </rPh>
    <rPh sb="5" eb="7">
      <t>テンケン</t>
    </rPh>
    <rPh sb="8" eb="10">
      <t>カクニン</t>
    </rPh>
    <rPh sb="11" eb="12">
      <t>オコナ</t>
    </rPh>
    <rPh sb="13" eb="15">
      <t>ショクイン</t>
    </rPh>
    <rPh sb="16" eb="18">
      <t>カノウ</t>
    </rPh>
    <rPh sb="19" eb="21">
      <t>シュウゼン</t>
    </rPh>
    <rPh sb="22" eb="24">
      <t>ショクイン</t>
    </rPh>
    <rPh sb="25" eb="26">
      <t>オコナ</t>
    </rPh>
    <rPh sb="27" eb="29">
      <t>ケイヒ</t>
    </rPh>
    <rPh sb="29" eb="31">
      <t>サクゲン</t>
    </rPh>
    <rPh sb="32" eb="33">
      <t>ツト</t>
    </rPh>
    <rPh sb="38" eb="40">
      <t>シュウゼン</t>
    </rPh>
    <rPh sb="41" eb="43">
      <t>ヒツヨウ</t>
    </rPh>
    <rPh sb="44" eb="46">
      <t>バアイ</t>
    </rPh>
    <rPh sb="48" eb="50">
      <t>ヨサン</t>
    </rPh>
    <rPh sb="50" eb="52">
      <t>ケイジョウ</t>
    </rPh>
    <rPh sb="56" eb="57">
      <t>シ</t>
    </rPh>
    <rPh sb="58" eb="60">
      <t>レンケイ</t>
    </rPh>
    <rPh sb="61" eb="63">
      <t>カイシュウ</t>
    </rPh>
    <rPh sb="64" eb="65">
      <t>ツト</t>
    </rPh>
    <phoneticPr fontId="1"/>
  </si>
  <si>
    <t>新規利用者の確保が課題となります。
施設の老朽化に伴い、修繕の必要が生じる可能性があります。</t>
    <rPh sb="0" eb="5">
      <t>シンキリヨウシャ</t>
    </rPh>
    <rPh sb="6" eb="8">
      <t>カクホ</t>
    </rPh>
    <rPh sb="9" eb="11">
      <t>カダイ</t>
    </rPh>
    <rPh sb="18" eb="20">
      <t>シセツ</t>
    </rPh>
    <rPh sb="21" eb="24">
      <t>ロウキュウカ</t>
    </rPh>
    <rPh sb="25" eb="26">
      <t>トモナ</t>
    </rPh>
    <rPh sb="28" eb="30">
      <t>シュウゼン</t>
    </rPh>
    <rPh sb="31" eb="33">
      <t>ヒツヨウ</t>
    </rPh>
    <rPh sb="34" eb="35">
      <t>ショウ</t>
    </rPh>
    <rPh sb="37" eb="40">
      <t>カノウセイ</t>
    </rPh>
    <phoneticPr fontId="1"/>
  </si>
  <si>
    <t>障害者総合支援法に基づき、個別支援計画書を作成し生活介護事業所として在宅の重度障害者に対し入浴・排泄支援・食事介助を中心にサービスを行うことで日常生活の場を提供しました。
また、職員個別研修計画を作成し外部研修の機会を設けるとともに、内部監査を継続し法令遵守に努めました。</t>
    <rPh sb="0" eb="3">
      <t>ショウガイシャ</t>
    </rPh>
    <rPh sb="3" eb="5">
      <t>ソウゴウ</t>
    </rPh>
    <rPh sb="5" eb="7">
      <t>シエン</t>
    </rPh>
    <rPh sb="7" eb="8">
      <t>ホウ</t>
    </rPh>
    <rPh sb="9" eb="10">
      <t>モト</t>
    </rPh>
    <rPh sb="13" eb="15">
      <t>コベツ</t>
    </rPh>
    <rPh sb="15" eb="17">
      <t>シエン</t>
    </rPh>
    <rPh sb="17" eb="19">
      <t>ケイカク</t>
    </rPh>
    <rPh sb="19" eb="20">
      <t>ショ</t>
    </rPh>
    <rPh sb="21" eb="23">
      <t>サクセイ</t>
    </rPh>
    <rPh sb="24" eb="26">
      <t>セイカツ</t>
    </rPh>
    <rPh sb="26" eb="28">
      <t>カイゴ</t>
    </rPh>
    <rPh sb="28" eb="31">
      <t>ジギョウショ</t>
    </rPh>
    <rPh sb="34" eb="36">
      <t>ザイタク</t>
    </rPh>
    <rPh sb="37" eb="39">
      <t>ジュウド</t>
    </rPh>
    <rPh sb="39" eb="41">
      <t>ショウガイ</t>
    </rPh>
    <rPh sb="41" eb="42">
      <t>シャ</t>
    </rPh>
    <rPh sb="43" eb="44">
      <t>タイ</t>
    </rPh>
    <rPh sb="45" eb="47">
      <t>ニュウヨク</t>
    </rPh>
    <rPh sb="48" eb="50">
      <t>ハイセツ</t>
    </rPh>
    <rPh sb="50" eb="52">
      <t>シエン</t>
    </rPh>
    <rPh sb="53" eb="55">
      <t>ショクジ</t>
    </rPh>
    <rPh sb="55" eb="57">
      <t>カイジョ</t>
    </rPh>
    <rPh sb="58" eb="60">
      <t>チュウシン</t>
    </rPh>
    <rPh sb="66" eb="67">
      <t>オコナ</t>
    </rPh>
    <rPh sb="71" eb="73">
      <t>ニチジョウ</t>
    </rPh>
    <rPh sb="73" eb="75">
      <t>セイカツ</t>
    </rPh>
    <rPh sb="76" eb="77">
      <t>バ</t>
    </rPh>
    <rPh sb="78" eb="80">
      <t>テイキョウ</t>
    </rPh>
    <rPh sb="89" eb="91">
      <t>ショクイン</t>
    </rPh>
    <rPh sb="91" eb="93">
      <t>コベツ</t>
    </rPh>
    <rPh sb="93" eb="95">
      <t>ケンシュウ</t>
    </rPh>
    <rPh sb="95" eb="97">
      <t>ケイカク</t>
    </rPh>
    <rPh sb="98" eb="100">
      <t>サクセイ</t>
    </rPh>
    <rPh sb="101" eb="103">
      <t>ガイブ</t>
    </rPh>
    <rPh sb="103" eb="105">
      <t>ケンシュウ</t>
    </rPh>
    <rPh sb="106" eb="108">
      <t>キカイ</t>
    </rPh>
    <rPh sb="109" eb="110">
      <t>モウ</t>
    </rPh>
    <rPh sb="117" eb="119">
      <t>ナイブ</t>
    </rPh>
    <rPh sb="119" eb="121">
      <t>カンサ</t>
    </rPh>
    <rPh sb="122" eb="124">
      <t>ケイゾク</t>
    </rPh>
    <rPh sb="125" eb="127">
      <t>ホウレイ</t>
    </rPh>
    <rPh sb="127" eb="129">
      <t>ジュンシュ</t>
    </rPh>
    <rPh sb="130" eb="131">
      <t>ツト</t>
    </rPh>
    <phoneticPr fontId="1"/>
  </si>
  <si>
    <t>全職員がサービスの質の向上や法令遵守に対する意識を持ち続けることが必要です。</t>
    <rPh sb="0" eb="3">
      <t>ゼンショクイン</t>
    </rPh>
    <rPh sb="9" eb="10">
      <t>シツ</t>
    </rPh>
    <rPh sb="11" eb="13">
      <t>コウジョウ</t>
    </rPh>
    <rPh sb="14" eb="16">
      <t>ホウレイ</t>
    </rPh>
    <rPh sb="16" eb="18">
      <t>ジュンシュ</t>
    </rPh>
    <rPh sb="19" eb="20">
      <t>タイ</t>
    </rPh>
    <rPh sb="22" eb="24">
      <t>イシキ</t>
    </rPh>
    <rPh sb="25" eb="26">
      <t>モ</t>
    </rPh>
    <rPh sb="27" eb="28">
      <t>ツヅ</t>
    </rPh>
    <rPh sb="33" eb="35">
      <t>ヒツヨウ</t>
    </rPh>
    <phoneticPr fontId="1"/>
  </si>
  <si>
    <t>内部監査を継続し、法令遵守に努めます。
また、個別研修計画を作成し外部研修等に参加し職員一人ひとりの法令遵守等に関する意識を高めます。</t>
    <rPh sb="0" eb="2">
      <t>ナイブ</t>
    </rPh>
    <rPh sb="2" eb="4">
      <t>カンサ</t>
    </rPh>
    <rPh sb="5" eb="7">
      <t>ケイゾク</t>
    </rPh>
    <rPh sb="9" eb="11">
      <t>ホウレイ</t>
    </rPh>
    <rPh sb="11" eb="13">
      <t>ジュンシュ</t>
    </rPh>
    <rPh sb="14" eb="15">
      <t>ツト</t>
    </rPh>
    <rPh sb="23" eb="25">
      <t>コベツ</t>
    </rPh>
    <rPh sb="25" eb="27">
      <t>ケンシュウ</t>
    </rPh>
    <rPh sb="27" eb="29">
      <t>ケイカク</t>
    </rPh>
    <rPh sb="30" eb="32">
      <t>サクセイ</t>
    </rPh>
    <rPh sb="33" eb="35">
      <t>ガイブ</t>
    </rPh>
    <rPh sb="35" eb="37">
      <t>ケンシュウ</t>
    </rPh>
    <rPh sb="37" eb="38">
      <t>トウ</t>
    </rPh>
    <rPh sb="39" eb="41">
      <t>サンカ</t>
    </rPh>
    <rPh sb="42" eb="44">
      <t>ショクイン</t>
    </rPh>
    <rPh sb="44" eb="46">
      <t>ヒトリ</t>
    </rPh>
    <rPh sb="50" eb="52">
      <t>ホウレイ</t>
    </rPh>
    <rPh sb="52" eb="54">
      <t>ジュンシュ</t>
    </rPh>
    <rPh sb="54" eb="55">
      <t>トウ</t>
    </rPh>
    <rPh sb="56" eb="57">
      <t>カン</t>
    </rPh>
    <rPh sb="59" eb="61">
      <t>イシキ</t>
    </rPh>
    <rPh sb="62" eb="63">
      <t>タカ</t>
    </rPh>
    <phoneticPr fontId="1"/>
  </si>
  <si>
    <t>利用者本人の意思を反映させるために、より細やかなアセスメントを行う必要があります。今後のアンケート内容や回数等の見直しを検討しています。その他、相談支援事業所等と連携し情報収集に努めました。</t>
    <rPh sb="0" eb="3">
      <t>リヨウシャ</t>
    </rPh>
    <rPh sb="3" eb="5">
      <t>ホンニン</t>
    </rPh>
    <rPh sb="6" eb="8">
      <t>イシ</t>
    </rPh>
    <rPh sb="9" eb="11">
      <t>ハンエイ</t>
    </rPh>
    <rPh sb="20" eb="21">
      <t>コマ</t>
    </rPh>
    <rPh sb="31" eb="32">
      <t>オコナ</t>
    </rPh>
    <rPh sb="33" eb="35">
      <t>ヒツヨウ</t>
    </rPh>
    <rPh sb="41" eb="43">
      <t>コンゴ</t>
    </rPh>
    <rPh sb="49" eb="51">
      <t>ナイヨウ</t>
    </rPh>
    <rPh sb="52" eb="54">
      <t>カイスウ</t>
    </rPh>
    <rPh sb="54" eb="55">
      <t>トウ</t>
    </rPh>
    <rPh sb="56" eb="58">
      <t>ミナオ</t>
    </rPh>
    <rPh sb="60" eb="62">
      <t>ケントウ</t>
    </rPh>
    <rPh sb="70" eb="71">
      <t>ホカ</t>
    </rPh>
    <rPh sb="72" eb="74">
      <t>ソウダン</t>
    </rPh>
    <rPh sb="74" eb="76">
      <t>シエン</t>
    </rPh>
    <rPh sb="76" eb="79">
      <t>ジギョウショ</t>
    </rPh>
    <rPh sb="79" eb="80">
      <t>トウ</t>
    </rPh>
    <rPh sb="81" eb="83">
      <t>レンケイ</t>
    </rPh>
    <rPh sb="84" eb="86">
      <t>ジョウホウ</t>
    </rPh>
    <rPh sb="86" eb="88">
      <t>シュウシュウ</t>
    </rPh>
    <rPh sb="89" eb="90">
      <t>ツト</t>
    </rPh>
    <phoneticPr fontId="1"/>
  </si>
  <si>
    <t>重度の既存利用者の振替利用を行うことで、年間延べ利用者数は減少しましたが報酬単価改定により障害福祉サービス等事業収入は増となりました。</t>
    <rPh sb="0" eb="2">
      <t>ジュウド</t>
    </rPh>
    <rPh sb="3" eb="5">
      <t>キゾン</t>
    </rPh>
    <rPh sb="5" eb="8">
      <t>リヨウシャ</t>
    </rPh>
    <rPh sb="9" eb="11">
      <t>フリカエ</t>
    </rPh>
    <rPh sb="11" eb="13">
      <t>リヨウ</t>
    </rPh>
    <rPh sb="14" eb="15">
      <t>オコナ</t>
    </rPh>
    <rPh sb="20" eb="22">
      <t>ネンカン</t>
    </rPh>
    <rPh sb="22" eb="23">
      <t>ノ</t>
    </rPh>
    <rPh sb="24" eb="26">
      <t>リヨウ</t>
    </rPh>
    <rPh sb="26" eb="27">
      <t>シャ</t>
    </rPh>
    <rPh sb="27" eb="28">
      <t>スウ</t>
    </rPh>
    <rPh sb="29" eb="31">
      <t>ゲンショウ</t>
    </rPh>
    <rPh sb="36" eb="40">
      <t>ホウシュウタンカ</t>
    </rPh>
    <rPh sb="40" eb="42">
      <t>カイテイ</t>
    </rPh>
    <rPh sb="45" eb="47">
      <t>ショウガイ</t>
    </rPh>
    <rPh sb="47" eb="49">
      <t>フクシ</t>
    </rPh>
    <rPh sb="53" eb="54">
      <t>トウ</t>
    </rPh>
    <rPh sb="54" eb="56">
      <t>ジギョウ</t>
    </rPh>
    <rPh sb="56" eb="58">
      <t>シュウニュウ</t>
    </rPh>
    <rPh sb="59" eb="60">
      <t>ゾウ</t>
    </rPh>
    <phoneticPr fontId="1"/>
  </si>
  <si>
    <t>市養護学校等や相談支援事業所等との連携を密に行い、新規利用者の確保に努めます。</t>
    <rPh sb="0" eb="1">
      <t>シ</t>
    </rPh>
    <rPh sb="1" eb="3">
      <t>ヨウゴ</t>
    </rPh>
    <rPh sb="3" eb="5">
      <t>ガッコウ</t>
    </rPh>
    <rPh sb="5" eb="6">
      <t>トウ</t>
    </rPh>
    <rPh sb="7" eb="9">
      <t>ソウダン</t>
    </rPh>
    <rPh sb="9" eb="11">
      <t>シエン</t>
    </rPh>
    <rPh sb="11" eb="14">
      <t>ジギョウショ</t>
    </rPh>
    <rPh sb="14" eb="15">
      <t>トウ</t>
    </rPh>
    <rPh sb="17" eb="19">
      <t>レンケイ</t>
    </rPh>
    <rPh sb="20" eb="21">
      <t>ミツ</t>
    </rPh>
    <rPh sb="22" eb="23">
      <t>オコナ</t>
    </rPh>
    <rPh sb="25" eb="27">
      <t>シンキ</t>
    </rPh>
    <rPh sb="27" eb="30">
      <t>リヨウシャ</t>
    </rPh>
    <rPh sb="31" eb="33">
      <t>カクホ</t>
    </rPh>
    <rPh sb="34" eb="35">
      <t>ツト</t>
    </rPh>
    <phoneticPr fontId="1"/>
  </si>
  <si>
    <t>利用者数は減少しましたが、利用者の重度化や報酬単価改正により、障害福祉サービス費等事業収入は増となりました。</t>
    <rPh sb="0" eb="3">
      <t>リヨウシャ</t>
    </rPh>
    <rPh sb="3" eb="4">
      <t>スウ</t>
    </rPh>
    <rPh sb="5" eb="7">
      <t>ゲンショウ</t>
    </rPh>
    <rPh sb="13" eb="16">
      <t>リヨウシャ</t>
    </rPh>
    <rPh sb="17" eb="20">
      <t>ジュウドカ</t>
    </rPh>
    <rPh sb="21" eb="23">
      <t>ホウシュウ</t>
    </rPh>
    <rPh sb="23" eb="25">
      <t>タンカ</t>
    </rPh>
    <rPh sb="25" eb="27">
      <t>カイセイ</t>
    </rPh>
    <rPh sb="31" eb="33">
      <t>ショウガイ</t>
    </rPh>
    <rPh sb="33" eb="35">
      <t>フクシ</t>
    </rPh>
    <rPh sb="39" eb="40">
      <t>ヒ</t>
    </rPh>
    <rPh sb="40" eb="41">
      <t>トウ</t>
    </rPh>
    <rPh sb="41" eb="43">
      <t>ジギョウ</t>
    </rPh>
    <rPh sb="43" eb="45">
      <t>シュウニュウ</t>
    </rPh>
    <rPh sb="46" eb="47">
      <t>ゾウ</t>
    </rPh>
    <phoneticPr fontId="1"/>
  </si>
  <si>
    <t>第三者評価の事後セミナーを受講することで法令順守の周知徹底やサービスの質の向上に努めました。その他、職員の退職時期が重なり、入浴サービス提供体制が整えられない期間がありました。</t>
    <rPh sb="13" eb="15">
      <t>ジュコウ</t>
    </rPh>
    <rPh sb="20" eb="22">
      <t>ホウレイ</t>
    </rPh>
    <rPh sb="22" eb="24">
      <t>ジュンシュ</t>
    </rPh>
    <rPh sb="25" eb="27">
      <t>シュウチ</t>
    </rPh>
    <rPh sb="27" eb="29">
      <t>テッテイ</t>
    </rPh>
    <rPh sb="35" eb="36">
      <t>シツ</t>
    </rPh>
    <rPh sb="37" eb="39">
      <t>コウジョウ</t>
    </rPh>
    <rPh sb="40" eb="41">
      <t>ツト</t>
    </rPh>
    <rPh sb="48" eb="49">
      <t>タ</t>
    </rPh>
    <rPh sb="50" eb="52">
      <t>ショクイン</t>
    </rPh>
    <rPh sb="53" eb="55">
      <t>タイショク</t>
    </rPh>
    <rPh sb="55" eb="57">
      <t>ジキ</t>
    </rPh>
    <rPh sb="58" eb="59">
      <t>カサ</t>
    </rPh>
    <rPh sb="62" eb="64">
      <t>ニュウヨク</t>
    </rPh>
    <rPh sb="68" eb="70">
      <t>テイキョウ</t>
    </rPh>
    <rPh sb="70" eb="72">
      <t>タイセイ</t>
    </rPh>
    <rPh sb="73" eb="74">
      <t>トトノ</t>
    </rPh>
    <rPh sb="79" eb="81">
      <t>キカン</t>
    </rPh>
    <phoneticPr fontId="1"/>
  </si>
  <si>
    <t>送迎時間変更等の苦情については、施設長が自宅に伺い、変更等についての説明を行い、理解・納得を得られました。その他、職員の退職時期が重なり入浴数の減が生じました。</t>
    <rPh sb="0" eb="2">
      <t>ソウゲイ</t>
    </rPh>
    <rPh sb="2" eb="4">
      <t>ジカン</t>
    </rPh>
    <rPh sb="4" eb="6">
      <t>ヘンコウ</t>
    </rPh>
    <rPh sb="6" eb="7">
      <t>トウ</t>
    </rPh>
    <rPh sb="8" eb="10">
      <t>クジョウ</t>
    </rPh>
    <rPh sb="16" eb="18">
      <t>シセツ</t>
    </rPh>
    <rPh sb="18" eb="19">
      <t>チョウ</t>
    </rPh>
    <rPh sb="20" eb="22">
      <t>ジタク</t>
    </rPh>
    <rPh sb="23" eb="24">
      <t>ウカガ</t>
    </rPh>
    <rPh sb="26" eb="28">
      <t>ヘンコウ</t>
    </rPh>
    <rPh sb="28" eb="29">
      <t>トウ</t>
    </rPh>
    <rPh sb="34" eb="36">
      <t>セツメイ</t>
    </rPh>
    <rPh sb="37" eb="38">
      <t>オコナ</t>
    </rPh>
    <rPh sb="40" eb="42">
      <t>リカイ</t>
    </rPh>
    <rPh sb="43" eb="45">
      <t>ナットク</t>
    </rPh>
    <rPh sb="46" eb="47">
      <t>エ</t>
    </rPh>
    <rPh sb="55" eb="56">
      <t>ホカ</t>
    </rPh>
    <rPh sb="57" eb="59">
      <t>ショクイン</t>
    </rPh>
    <rPh sb="60" eb="62">
      <t>タイショク</t>
    </rPh>
    <rPh sb="62" eb="64">
      <t>ジキ</t>
    </rPh>
    <rPh sb="65" eb="66">
      <t>カサ</t>
    </rPh>
    <rPh sb="68" eb="70">
      <t>ニュウヨク</t>
    </rPh>
    <rPh sb="70" eb="71">
      <t>スウ</t>
    </rPh>
    <rPh sb="72" eb="73">
      <t>ゲン</t>
    </rPh>
    <rPh sb="74" eb="75">
      <t>ショウ</t>
    </rPh>
    <phoneticPr fontId="1"/>
  </si>
  <si>
    <t>欠員補充を行い、年度末には入浴サービス提供体制が整いました。
新たに配置された職員に対し、内部研修等を実施し支援技術の向上に努めました。</t>
    <rPh sb="0" eb="2">
      <t>ケツイン</t>
    </rPh>
    <rPh sb="2" eb="4">
      <t>ホジュウ</t>
    </rPh>
    <rPh sb="13" eb="15">
      <t>ニュウヨク</t>
    </rPh>
    <rPh sb="19" eb="21">
      <t>テイキョウ</t>
    </rPh>
    <rPh sb="21" eb="23">
      <t>タイセイ</t>
    </rPh>
    <rPh sb="31" eb="32">
      <t>アラ</t>
    </rPh>
    <rPh sb="34" eb="36">
      <t>ハイチ</t>
    </rPh>
    <rPh sb="39" eb="41">
      <t>ショクイン</t>
    </rPh>
    <rPh sb="42" eb="43">
      <t>タイ</t>
    </rPh>
    <rPh sb="45" eb="46">
      <t>ウチ</t>
    </rPh>
    <rPh sb="46" eb="47">
      <t>ブ</t>
    </rPh>
    <rPh sb="47" eb="49">
      <t>ケンシュウ</t>
    </rPh>
    <rPh sb="49" eb="50">
      <t>トウ</t>
    </rPh>
    <rPh sb="51" eb="53">
      <t>ジッシ</t>
    </rPh>
    <rPh sb="54" eb="56">
      <t>シエン</t>
    </rPh>
    <rPh sb="56" eb="58">
      <t>ギジュツ</t>
    </rPh>
    <rPh sb="59" eb="61">
      <t>コウジョウ</t>
    </rPh>
    <rPh sb="62" eb="63">
      <t>ツト</t>
    </rPh>
    <phoneticPr fontId="1"/>
  </si>
  <si>
    <t>非該当</t>
    <rPh sb="0" eb="3">
      <t>ヒガイトウ</t>
    </rPh>
    <phoneticPr fontId="1"/>
  </si>
  <si>
    <t>平成29年度に第三者評価を受審し、平成30年度に事後セミナーを受講することで支援マニュアルの見直しをはじめ、全職員がサービスの質の向上について意識を持つことができました。
市養護学校や障がい者団体と交流などを積極的に行いました。
創作活動についても、兵庫県肢体不自由児者美術展に出展し２位に入賞するなど、日々の創作活動の成果と創作意欲向上に努めました。
　</t>
    <rPh sb="0" eb="2">
      <t>ヘイセイ</t>
    </rPh>
    <rPh sb="4" eb="6">
      <t>ネンド</t>
    </rPh>
    <rPh sb="7" eb="10">
      <t>ダイサンシャ</t>
    </rPh>
    <rPh sb="10" eb="12">
      <t>ヒョウカ</t>
    </rPh>
    <rPh sb="13" eb="15">
      <t>ジュシン</t>
    </rPh>
    <rPh sb="17" eb="19">
      <t>ヘイセイ</t>
    </rPh>
    <rPh sb="21" eb="23">
      <t>ネンド</t>
    </rPh>
    <rPh sb="24" eb="26">
      <t>ジゴ</t>
    </rPh>
    <rPh sb="31" eb="33">
      <t>ジュコウ</t>
    </rPh>
    <rPh sb="38" eb="40">
      <t>シエン</t>
    </rPh>
    <rPh sb="46" eb="48">
      <t>ミナオ</t>
    </rPh>
    <rPh sb="54" eb="57">
      <t>ゼンショクイン</t>
    </rPh>
    <rPh sb="63" eb="64">
      <t>シツ</t>
    </rPh>
    <rPh sb="65" eb="67">
      <t>コウジョウ</t>
    </rPh>
    <rPh sb="71" eb="73">
      <t>イシキ</t>
    </rPh>
    <rPh sb="74" eb="75">
      <t>モ</t>
    </rPh>
    <rPh sb="88" eb="89">
      <t>シ</t>
    </rPh>
    <rPh sb="89" eb="91">
      <t>ヨウゴ</t>
    </rPh>
    <rPh sb="91" eb="93">
      <t>ガッコウ</t>
    </rPh>
    <rPh sb="94" eb="95">
      <t>ショウ</t>
    </rPh>
    <rPh sb="97" eb="98">
      <t>シャ</t>
    </rPh>
    <rPh sb="98" eb="100">
      <t>ダンタイ</t>
    </rPh>
    <rPh sb="101" eb="103">
      <t>コウリュウ</t>
    </rPh>
    <rPh sb="106" eb="109">
      <t>セッキョクテキ</t>
    </rPh>
    <rPh sb="110" eb="111">
      <t>オコナ</t>
    </rPh>
    <rPh sb="119" eb="121">
      <t>ソウサク</t>
    </rPh>
    <rPh sb="121" eb="123">
      <t>カツドウ</t>
    </rPh>
    <rPh sb="129" eb="132">
      <t>ヒョウゴケン</t>
    </rPh>
    <rPh sb="132" eb="134">
      <t>シタイ</t>
    </rPh>
    <rPh sb="134" eb="137">
      <t>フジユウ</t>
    </rPh>
    <rPh sb="137" eb="138">
      <t>ジ</t>
    </rPh>
    <rPh sb="138" eb="139">
      <t>シャ</t>
    </rPh>
    <rPh sb="139" eb="142">
      <t>ビジュツテン</t>
    </rPh>
    <rPh sb="143" eb="145">
      <t>シュッテン</t>
    </rPh>
    <rPh sb="147" eb="148">
      <t>イ</t>
    </rPh>
    <rPh sb="149" eb="151">
      <t>ニュウショウ</t>
    </rPh>
    <rPh sb="156" eb="158">
      <t>ヒビ</t>
    </rPh>
    <rPh sb="159" eb="161">
      <t>ソウサク</t>
    </rPh>
    <rPh sb="161" eb="163">
      <t>カツドウ</t>
    </rPh>
    <rPh sb="164" eb="166">
      <t>セイカ</t>
    </rPh>
    <rPh sb="167" eb="169">
      <t>ソウサク</t>
    </rPh>
    <rPh sb="169" eb="171">
      <t>イヨク</t>
    </rPh>
    <rPh sb="171" eb="173">
      <t>コウジョウ</t>
    </rPh>
    <rPh sb="174" eb="175">
      <t>ツト</t>
    </rPh>
    <phoneticPr fontId="1"/>
  </si>
  <si>
    <t>利用者及びご家族から専門的な機能訓練の実施要望が多くあるため、理学療法士等を確保し、より専門的な機能訓練実施が課題となります。</t>
    <rPh sb="0" eb="3">
      <t>リヨウシャ</t>
    </rPh>
    <rPh sb="3" eb="4">
      <t>オヨ</t>
    </rPh>
    <rPh sb="6" eb="8">
      <t>カゾク</t>
    </rPh>
    <rPh sb="10" eb="13">
      <t>センモンテキ</t>
    </rPh>
    <rPh sb="14" eb="16">
      <t>キノウ</t>
    </rPh>
    <rPh sb="16" eb="18">
      <t>クンレン</t>
    </rPh>
    <rPh sb="19" eb="21">
      <t>ジッシ</t>
    </rPh>
    <rPh sb="21" eb="23">
      <t>ヨウボウ</t>
    </rPh>
    <rPh sb="24" eb="25">
      <t>オオ</t>
    </rPh>
    <rPh sb="31" eb="33">
      <t>リガク</t>
    </rPh>
    <rPh sb="33" eb="36">
      <t>リョウホウシ</t>
    </rPh>
    <rPh sb="36" eb="37">
      <t>トウ</t>
    </rPh>
    <rPh sb="38" eb="40">
      <t>カクホ</t>
    </rPh>
    <rPh sb="44" eb="47">
      <t>センモンテキ</t>
    </rPh>
    <rPh sb="48" eb="50">
      <t>キノウ</t>
    </rPh>
    <rPh sb="50" eb="52">
      <t>クンレン</t>
    </rPh>
    <rPh sb="52" eb="54">
      <t>ジッシ</t>
    </rPh>
    <rPh sb="55" eb="57">
      <t>カダイ</t>
    </rPh>
    <phoneticPr fontId="1"/>
  </si>
  <si>
    <t>関係機関と連携を密に行い、新規利用者の確保に努めます。
日頃から、点検・確認を行い職員で可能な修繕は職員で行い経費削減に努めます。
修繕が必要な場合は、予算計上するなど市と連携し改修に努めます。</t>
    <rPh sb="0" eb="2">
      <t>カンケイ</t>
    </rPh>
    <rPh sb="2" eb="4">
      <t>キカン</t>
    </rPh>
    <rPh sb="5" eb="7">
      <t>レンケイ</t>
    </rPh>
    <rPh sb="8" eb="9">
      <t>ミツ</t>
    </rPh>
    <rPh sb="10" eb="11">
      <t>オコナ</t>
    </rPh>
    <rPh sb="13" eb="15">
      <t>シンキ</t>
    </rPh>
    <rPh sb="15" eb="18">
      <t>リヨウシャ</t>
    </rPh>
    <rPh sb="19" eb="21">
      <t>カクホ</t>
    </rPh>
    <rPh sb="22" eb="23">
      <t>ツト</t>
    </rPh>
    <rPh sb="28" eb="30">
      <t>ヒゴロ</t>
    </rPh>
    <rPh sb="33" eb="35">
      <t>テンケン</t>
    </rPh>
    <rPh sb="36" eb="38">
      <t>カクニン</t>
    </rPh>
    <rPh sb="39" eb="40">
      <t>オコナ</t>
    </rPh>
    <rPh sb="41" eb="43">
      <t>ショクイン</t>
    </rPh>
    <rPh sb="44" eb="46">
      <t>カノウ</t>
    </rPh>
    <rPh sb="47" eb="49">
      <t>シュウゼン</t>
    </rPh>
    <rPh sb="50" eb="52">
      <t>ショクイン</t>
    </rPh>
    <rPh sb="53" eb="54">
      <t>オコナ</t>
    </rPh>
    <rPh sb="55" eb="57">
      <t>ケイヒ</t>
    </rPh>
    <rPh sb="57" eb="59">
      <t>サクゲン</t>
    </rPh>
    <rPh sb="60" eb="61">
      <t>ツト</t>
    </rPh>
    <rPh sb="66" eb="68">
      <t>シュウゼン</t>
    </rPh>
    <rPh sb="69" eb="71">
      <t>ヒツヨウ</t>
    </rPh>
    <rPh sb="72" eb="74">
      <t>バアイ</t>
    </rPh>
    <rPh sb="76" eb="78">
      <t>ヨサン</t>
    </rPh>
    <rPh sb="78" eb="80">
      <t>ケイジョウ</t>
    </rPh>
    <rPh sb="84" eb="85">
      <t>シ</t>
    </rPh>
    <rPh sb="86" eb="88">
      <t>レンケイ</t>
    </rPh>
    <rPh sb="89" eb="91">
      <t>カイシュウ</t>
    </rPh>
    <rPh sb="92" eb="93">
      <t>ツト</t>
    </rPh>
    <phoneticPr fontId="1"/>
  </si>
  <si>
    <t>体験利用を実施するなど、各書面に基づき、手続きや説明が、本人及び家族に対して適切に行われている。</t>
    <rPh sb="0" eb="2">
      <t>タイケン</t>
    </rPh>
    <rPh sb="2" eb="4">
      <t>リヨウ</t>
    </rPh>
    <rPh sb="5" eb="7">
      <t>ジッシ</t>
    </rPh>
    <rPh sb="12" eb="13">
      <t>カク</t>
    </rPh>
    <rPh sb="13" eb="15">
      <t>ショメン</t>
    </rPh>
    <rPh sb="16" eb="17">
      <t>モト</t>
    </rPh>
    <rPh sb="20" eb="22">
      <t>テツヅ</t>
    </rPh>
    <rPh sb="24" eb="26">
      <t>セツメイ</t>
    </rPh>
    <rPh sb="28" eb="29">
      <t>ホン</t>
    </rPh>
    <rPh sb="29" eb="30">
      <t>ニン</t>
    </rPh>
    <rPh sb="30" eb="31">
      <t>オヨ</t>
    </rPh>
    <rPh sb="32" eb="34">
      <t>カゾク</t>
    </rPh>
    <rPh sb="35" eb="36">
      <t>タイ</t>
    </rPh>
    <rPh sb="38" eb="40">
      <t>テキセツ</t>
    </rPh>
    <rPh sb="41" eb="42">
      <t>オコナ</t>
    </rPh>
    <phoneticPr fontId="1"/>
  </si>
  <si>
    <t>職員の法令、基準に対する理解を深め、適切な事業運営を７行うために研修や勉強会など計画的う取り組みを進めている。</t>
    <rPh sb="0" eb="2">
      <t>ショクイン</t>
    </rPh>
    <rPh sb="3" eb="5">
      <t>ホウレイ</t>
    </rPh>
    <rPh sb="6" eb="8">
      <t>キジュン</t>
    </rPh>
    <rPh sb="9" eb="10">
      <t>タイ</t>
    </rPh>
    <rPh sb="12" eb="14">
      <t>リカイ</t>
    </rPh>
    <rPh sb="15" eb="16">
      <t>フカ</t>
    </rPh>
    <rPh sb="18" eb="20">
      <t>テキセツ</t>
    </rPh>
    <rPh sb="21" eb="23">
      <t>ジギョウ</t>
    </rPh>
    <rPh sb="23" eb="25">
      <t>ウンエイ</t>
    </rPh>
    <rPh sb="27" eb="28">
      <t>オコナ</t>
    </rPh>
    <rPh sb="32" eb="34">
      <t>ケンシュウ</t>
    </rPh>
    <rPh sb="35" eb="38">
      <t>ベンキョウカイ</t>
    </rPh>
    <rPh sb="40" eb="42">
      <t>ケイカク</t>
    </rPh>
    <rPh sb="42" eb="43">
      <t>テキ</t>
    </rPh>
    <rPh sb="44" eb="45">
      <t>ト</t>
    </rPh>
    <rPh sb="46" eb="47">
      <t>ク</t>
    </rPh>
    <rPh sb="49" eb="50">
      <t>スス</t>
    </rPh>
    <phoneticPr fontId="1"/>
  </si>
  <si>
    <t>ここ数年、利用率がほぼ横這いの状況で、利用実績が向上しなていない。新規利用者の確保は課題である。</t>
    <rPh sb="2" eb="4">
      <t>スウネン</t>
    </rPh>
    <rPh sb="5" eb="8">
      <t>リヨウリツ</t>
    </rPh>
    <rPh sb="11" eb="13">
      <t>ヨコバ</t>
    </rPh>
    <rPh sb="15" eb="17">
      <t>ジョウキョウ</t>
    </rPh>
    <rPh sb="19" eb="21">
      <t>リヨウ</t>
    </rPh>
    <rPh sb="21" eb="23">
      <t>ジッセキ</t>
    </rPh>
    <rPh sb="24" eb="26">
      <t>コウジョウ</t>
    </rPh>
    <rPh sb="33" eb="35">
      <t>シンキ</t>
    </rPh>
    <rPh sb="35" eb="37">
      <t>リヨウ</t>
    </rPh>
    <rPh sb="37" eb="38">
      <t>シャ</t>
    </rPh>
    <rPh sb="39" eb="41">
      <t>カクホ</t>
    </rPh>
    <rPh sb="42" eb="44">
      <t>カダイ</t>
    </rPh>
    <phoneticPr fontId="1"/>
  </si>
  <si>
    <t>既存の活動に加え、創作活動などで意欲的な取り組みがうかがえる。</t>
    <rPh sb="0" eb="2">
      <t>キソン</t>
    </rPh>
    <rPh sb="3" eb="5">
      <t>カツドウ</t>
    </rPh>
    <rPh sb="6" eb="7">
      <t>クワ</t>
    </rPh>
    <rPh sb="9" eb="11">
      <t>ソウサク</t>
    </rPh>
    <rPh sb="11" eb="13">
      <t>カツドウ</t>
    </rPh>
    <rPh sb="16" eb="19">
      <t>イヨクテキ</t>
    </rPh>
    <rPh sb="20" eb="21">
      <t>ト</t>
    </rPh>
    <rPh sb="22" eb="23">
      <t>ク</t>
    </rPh>
    <phoneticPr fontId="1"/>
  </si>
  <si>
    <t>新規利用者の少なさを逆に活用し、既存利用者のサービス充実にあてるなど運営に対する工夫がみられる。</t>
    <rPh sb="0" eb="2">
      <t>シンキ</t>
    </rPh>
    <rPh sb="2" eb="4">
      <t>リヨウ</t>
    </rPh>
    <rPh sb="4" eb="5">
      <t>シャ</t>
    </rPh>
    <rPh sb="6" eb="7">
      <t>スク</t>
    </rPh>
    <rPh sb="10" eb="11">
      <t>ギャク</t>
    </rPh>
    <rPh sb="12" eb="14">
      <t>カツヨウ</t>
    </rPh>
    <rPh sb="16" eb="18">
      <t>キソン</t>
    </rPh>
    <rPh sb="18" eb="21">
      <t>リヨウシャ</t>
    </rPh>
    <rPh sb="26" eb="28">
      <t>ジュウジツ</t>
    </rPh>
    <rPh sb="34" eb="36">
      <t>ウンエイ</t>
    </rPh>
    <rPh sb="37" eb="38">
      <t>タイ</t>
    </rPh>
    <rPh sb="40" eb="42">
      <t>クフウ</t>
    </rPh>
    <phoneticPr fontId="1"/>
  </si>
  <si>
    <t>利用者のニーズの把握による利用者の増や機能訓練実施に向けた取り組みが必要である。</t>
    <rPh sb="0" eb="3">
      <t>リヨウシャ</t>
    </rPh>
    <rPh sb="8" eb="10">
      <t>ハアク</t>
    </rPh>
    <rPh sb="13" eb="16">
      <t>リヨウシャ</t>
    </rPh>
    <rPh sb="17" eb="18">
      <t>ゾウ</t>
    </rPh>
    <rPh sb="19" eb="21">
      <t>キノウ</t>
    </rPh>
    <rPh sb="21" eb="23">
      <t>クンレン</t>
    </rPh>
    <rPh sb="23" eb="25">
      <t>ジッシ</t>
    </rPh>
    <rPh sb="26" eb="27">
      <t>ム</t>
    </rPh>
    <rPh sb="29" eb="30">
      <t>ト</t>
    </rPh>
    <rPh sb="31" eb="32">
      <t>ク</t>
    </rPh>
    <rPh sb="34" eb="36">
      <t>ヒツヨウ</t>
    </rPh>
    <phoneticPr fontId="1"/>
  </si>
  <si>
    <t>機能訓練実施むけた環境整備が整いつつある点は評価できる。</t>
    <rPh sb="0" eb="2">
      <t>キノウ</t>
    </rPh>
    <rPh sb="2" eb="4">
      <t>クンレン</t>
    </rPh>
    <rPh sb="4" eb="6">
      <t>ジッシ</t>
    </rPh>
    <rPh sb="9" eb="11">
      <t>カンキョウ</t>
    </rPh>
    <rPh sb="11" eb="13">
      <t>セイビ</t>
    </rPh>
    <rPh sb="14" eb="15">
      <t>トトノ</t>
    </rPh>
    <rPh sb="20" eb="21">
      <t>テン</t>
    </rPh>
    <rPh sb="22" eb="24">
      <t>ヒョウカ</t>
    </rPh>
    <phoneticPr fontId="1"/>
  </si>
  <si>
    <t>実施している。</t>
    <rPh sb="0" eb="2">
      <t>ジッシ</t>
    </rPh>
    <phoneticPr fontId="1"/>
  </si>
  <si>
    <t>利用者のニーズを把握し、サービスの改善に努めている。</t>
    <rPh sb="0" eb="3">
      <t>リヨウシャ</t>
    </rPh>
    <rPh sb="8" eb="10">
      <t>ハアク</t>
    </rPh>
    <rPh sb="17" eb="19">
      <t>カイゼン</t>
    </rPh>
    <rPh sb="20" eb="21">
      <t>ツト</t>
    </rPh>
    <phoneticPr fontId="1"/>
  </si>
  <si>
    <t>適切に対応している。</t>
    <rPh sb="0" eb="2">
      <t>テキセツ</t>
    </rPh>
    <rPh sb="3" eb="5">
      <t>タイオウ</t>
    </rPh>
    <phoneticPr fontId="1"/>
  </si>
  <si>
    <t>適切な支援が行わえている。</t>
    <rPh sb="0" eb="2">
      <t>テキセツ</t>
    </rPh>
    <rPh sb="3" eb="5">
      <t>シエン</t>
    </rPh>
    <rPh sb="6" eb="7">
      <t>オコナ</t>
    </rPh>
    <phoneticPr fontId="1"/>
  </si>
  <si>
    <t>障がい者の特性に応じた意思疎通により、利用者の要望、ニーズに対する適切な支援が必要である。</t>
    <rPh sb="0" eb="1">
      <t>ショウ</t>
    </rPh>
    <rPh sb="3" eb="4">
      <t>シャ</t>
    </rPh>
    <rPh sb="5" eb="7">
      <t>トクセイ</t>
    </rPh>
    <rPh sb="8" eb="9">
      <t>オウ</t>
    </rPh>
    <rPh sb="11" eb="13">
      <t>イシ</t>
    </rPh>
    <rPh sb="13" eb="15">
      <t>ソツウ</t>
    </rPh>
    <rPh sb="19" eb="21">
      <t>リヨウ</t>
    </rPh>
    <rPh sb="21" eb="22">
      <t>シャ</t>
    </rPh>
    <rPh sb="23" eb="25">
      <t>ヨウボウ</t>
    </rPh>
    <rPh sb="30" eb="31">
      <t>タイ</t>
    </rPh>
    <rPh sb="33" eb="35">
      <t>テキセツ</t>
    </rPh>
    <rPh sb="36" eb="38">
      <t>シエン</t>
    </rPh>
    <rPh sb="39" eb="41">
      <t>ヒツヨウ</t>
    </rPh>
    <phoneticPr fontId="1"/>
  </si>
  <si>
    <t>よりきめ細やかな取り組みを期待しています。</t>
    <rPh sb="4" eb="5">
      <t>コマ</t>
    </rPh>
    <rPh sb="8" eb="9">
      <t>ト</t>
    </rPh>
    <rPh sb="10" eb="11">
      <t>ク</t>
    </rPh>
    <rPh sb="13" eb="15">
      <t>キタイ</t>
    </rPh>
    <phoneticPr fontId="1"/>
  </si>
  <si>
    <t>適切に行われている</t>
    <rPh sb="0" eb="2">
      <t>テキセツ</t>
    </rPh>
    <rPh sb="3" eb="4">
      <t>オコナ</t>
    </rPh>
    <phoneticPr fontId="1"/>
  </si>
  <si>
    <t>施設の経年化に伴い、今後も修繕箇所の増加が見込まれるが、施設の長寿命化を考慮し、改修の計画的な実施は必要である。</t>
    <rPh sb="0" eb="2">
      <t>シセツ</t>
    </rPh>
    <rPh sb="3" eb="6">
      <t>ケイネンカ</t>
    </rPh>
    <rPh sb="7" eb="8">
      <t>トモナ</t>
    </rPh>
    <rPh sb="10" eb="12">
      <t>コンゴ</t>
    </rPh>
    <rPh sb="13" eb="15">
      <t>シュウゼン</t>
    </rPh>
    <rPh sb="15" eb="17">
      <t>カショ</t>
    </rPh>
    <rPh sb="18" eb="20">
      <t>ゾウカ</t>
    </rPh>
    <rPh sb="21" eb="23">
      <t>ミコ</t>
    </rPh>
    <rPh sb="28" eb="30">
      <t>シセツ</t>
    </rPh>
    <rPh sb="31" eb="35">
      <t>チョウジュミョウカ</t>
    </rPh>
    <rPh sb="36" eb="38">
      <t>コウリョ</t>
    </rPh>
    <rPh sb="40" eb="42">
      <t>カイシュウ</t>
    </rPh>
    <rPh sb="43" eb="46">
      <t>ケイカクテキ</t>
    </rPh>
    <rPh sb="47" eb="49">
      <t>ジッシ</t>
    </rPh>
    <rPh sb="50" eb="52">
      <t>ヒツヨウ</t>
    </rPh>
    <phoneticPr fontId="1"/>
  </si>
  <si>
    <t>経費削減のため努力を行っている。</t>
    <rPh sb="0" eb="2">
      <t>ケイヒ</t>
    </rPh>
    <rPh sb="2" eb="4">
      <t>サクゲン</t>
    </rPh>
    <rPh sb="7" eb="9">
      <t>ドリョク</t>
    </rPh>
    <rPh sb="10" eb="11">
      <t>オコナ</t>
    </rPh>
    <phoneticPr fontId="1"/>
  </si>
  <si>
    <t>前年度の報酬を確保している。</t>
    <rPh sb="0" eb="3">
      <t>ゼンネンド</t>
    </rPh>
    <rPh sb="4" eb="6">
      <t>ホウシュウ</t>
    </rPh>
    <rPh sb="7" eb="9">
      <t>カクホ</t>
    </rPh>
    <phoneticPr fontId="1"/>
  </si>
  <si>
    <t>新規利用者を２名確保したものの退所者４名で、契約者数が２名減少し、収益部分でのマイナス面が生じている。</t>
    <rPh sb="0" eb="2">
      <t>シンキ</t>
    </rPh>
    <rPh sb="2" eb="5">
      <t>リヨウシャ</t>
    </rPh>
    <rPh sb="7" eb="8">
      <t>メイ</t>
    </rPh>
    <rPh sb="8" eb="10">
      <t>カクホ</t>
    </rPh>
    <rPh sb="15" eb="17">
      <t>タイショ</t>
    </rPh>
    <rPh sb="17" eb="18">
      <t>シャ</t>
    </rPh>
    <rPh sb="19" eb="20">
      <t>メイ</t>
    </rPh>
    <rPh sb="22" eb="24">
      <t>ケイヤク</t>
    </rPh>
    <rPh sb="24" eb="25">
      <t>シャ</t>
    </rPh>
    <rPh sb="25" eb="26">
      <t>スウ</t>
    </rPh>
    <rPh sb="28" eb="29">
      <t>メイ</t>
    </rPh>
    <rPh sb="29" eb="31">
      <t>ゲンショウ</t>
    </rPh>
    <rPh sb="33" eb="35">
      <t>シュウエキ</t>
    </rPh>
    <rPh sb="35" eb="36">
      <t>ブ</t>
    </rPh>
    <rPh sb="36" eb="37">
      <t>ブン</t>
    </rPh>
    <rPh sb="43" eb="44">
      <t>メン</t>
    </rPh>
    <rPh sb="45" eb="46">
      <t>ショウ</t>
    </rPh>
    <phoneticPr fontId="1"/>
  </si>
  <si>
    <t>平成３０年度は契約人数や１日当たりの平均利用人数が減少しており、新規利用者の確保への取り組みをすすめなければならない。</t>
    <rPh sb="0" eb="2">
      <t>ヘイセイ</t>
    </rPh>
    <rPh sb="4" eb="5">
      <t>ネン</t>
    </rPh>
    <rPh sb="5" eb="6">
      <t>ド</t>
    </rPh>
    <rPh sb="7" eb="9">
      <t>ケイヤク</t>
    </rPh>
    <rPh sb="9" eb="11">
      <t>ニンズウ</t>
    </rPh>
    <rPh sb="13" eb="14">
      <t>ニチ</t>
    </rPh>
    <rPh sb="14" eb="15">
      <t>ア</t>
    </rPh>
    <rPh sb="18" eb="20">
      <t>ヘイキン</t>
    </rPh>
    <rPh sb="20" eb="22">
      <t>リヨウ</t>
    </rPh>
    <rPh sb="22" eb="24">
      <t>ニンズウ</t>
    </rPh>
    <rPh sb="25" eb="27">
      <t>ゲンショウ</t>
    </rPh>
    <rPh sb="32" eb="34">
      <t>シンキ</t>
    </rPh>
    <rPh sb="34" eb="37">
      <t>リヨウシャ</t>
    </rPh>
    <rPh sb="38" eb="40">
      <t>カクホ</t>
    </rPh>
    <rPh sb="42" eb="43">
      <t>ト</t>
    </rPh>
    <rPh sb="44" eb="45">
      <t>ク</t>
    </rPh>
    <phoneticPr fontId="1"/>
  </si>
  <si>
    <t>市養護学校や相談事業所との連携をさらに強め、新規利用者の確保に努める必要がある。</t>
    <rPh sb="0" eb="1">
      <t>シ</t>
    </rPh>
    <rPh sb="1" eb="3">
      <t>ヨウゴ</t>
    </rPh>
    <rPh sb="3" eb="5">
      <t>ガッコウ</t>
    </rPh>
    <rPh sb="6" eb="8">
      <t>ソウダン</t>
    </rPh>
    <rPh sb="8" eb="11">
      <t>ジギョウショ</t>
    </rPh>
    <rPh sb="13" eb="15">
      <t>レンケイ</t>
    </rPh>
    <rPh sb="19" eb="20">
      <t>ツヨ</t>
    </rPh>
    <rPh sb="22" eb="24">
      <t>シンキ</t>
    </rPh>
    <rPh sb="24" eb="26">
      <t>リヨウ</t>
    </rPh>
    <rPh sb="26" eb="27">
      <t>シャ</t>
    </rPh>
    <rPh sb="28" eb="30">
      <t>カクホ</t>
    </rPh>
    <rPh sb="31" eb="32">
      <t>ツト</t>
    </rPh>
    <rPh sb="34" eb="36">
      <t>ヒツヨウ</t>
    </rPh>
    <phoneticPr fontId="1"/>
  </si>
  <si>
    <t>収益の確保は単価増に担う部分が多いので、引き続き新規の利用者の確保等で収益の安定化を目指す取り組みが必要で会う。</t>
    <rPh sb="0" eb="2">
      <t>シュウエキ</t>
    </rPh>
    <rPh sb="3" eb="5">
      <t>カクホ</t>
    </rPh>
    <rPh sb="6" eb="8">
      <t>タンカ</t>
    </rPh>
    <rPh sb="8" eb="9">
      <t>ゾウ</t>
    </rPh>
    <rPh sb="10" eb="11">
      <t>ニナ</t>
    </rPh>
    <rPh sb="12" eb="14">
      <t>ブブン</t>
    </rPh>
    <rPh sb="15" eb="16">
      <t>オオ</t>
    </rPh>
    <rPh sb="20" eb="21">
      <t>ヒ</t>
    </rPh>
    <rPh sb="22" eb="23">
      <t>ツヅ</t>
    </rPh>
    <rPh sb="24" eb="26">
      <t>シンキ</t>
    </rPh>
    <rPh sb="27" eb="30">
      <t>リヨウシャ</t>
    </rPh>
    <rPh sb="31" eb="33">
      <t>カクホ</t>
    </rPh>
    <rPh sb="33" eb="34">
      <t>トウ</t>
    </rPh>
    <rPh sb="35" eb="37">
      <t>シュウエキ</t>
    </rPh>
    <rPh sb="38" eb="41">
      <t>アンテイカ</t>
    </rPh>
    <rPh sb="42" eb="44">
      <t>メザ</t>
    </rPh>
    <rPh sb="45" eb="46">
      <t>ト</t>
    </rPh>
    <rPh sb="47" eb="48">
      <t>ク</t>
    </rPh>
    <rPh sb="50" eb="52">
      <t>ヒツヨウ</t>
    </rPh>
    <rPh sb="53" eb="54">
      <t>ア</t>
    </rPh>
    <phoneticPr fontId="1"/>
  </si>
  <si>
    <t>適切に行われている</t>
    <rPh sb="0" eb="2">
      <t>テキセツ</t>
    </rPh>
    <rPh sb="3" eb="4">
      <t>オコナ</t>
    </rPh>
    <phoneticPr fontId="1"/>
  </si>
  <si>
    <t>利用者ニーズを把握し、新規利用者の確保にむけて支援内容の見直しが必要である。
施設の経年化に伴い、今後も修繕箇所の増加が見込まれるが、施設の長寿命化を考慮し、改修の計画的な実施は必要である。</t>
    <rPh sb="0" eb="3">
      <t>リヨウシャ</t>
    </rPh>
    <rPh sb="7" eb="9">
      <t>ハアク</t>
    </rPh>
    <rPh sb="11" eb="13">
      <t>シンキ</t>
    </rPh>
    <rPh sb="13" eb="15">
      <t>リヨウ</t>
    </rPh>
    <rPh sb="15" eb="16">
      <t>シャ</t>
    </rPh>
    <rPh sb="17" eb="19">
      <t>カクホ</t>
    </rPh>
    <rPh sb="23" eb="25">
      <t>シエン</t>
    </rPh>
    <rPh sb="25" eb="27">
      <t>ナイヨウ</t>
    </rPh>
    <rPh sb="28" eb="30">
      <t>ミナオ</t>
    </rPh>
    <rPh sb="32" eb="34">
      <t>ヒツヨウ</t>
    </rPh>
    <rPh sb="39" eb="41">
      <t>シセツ</t>
    </rPh>
    <rPh sb="42" eb="45">
      <t>ケイネンカ</t>
    </rPh>
    <rPh sb="46" eb="47">
      <t>トモナ</t>
    </rPh>
    <rPh sb="49" eb="51">
      <t>コンゴ</t>
    </rPh>
    <rPh sb="52" eb="54">
      <t>シュウゼン</t>
    </rPh>
    <rPh sb="54" eb="56">
      <t>カショ</t>
    </rPh>
    <rPh sb="57" eb="59">
      <t>ゾウカ</t>
    </rPh>
    <rPh sb="60" eb="62">
      <t>ミコ</t>
    </rPh>
    <rPh sb="67" eb="69">
      <t>シセツ</t>
    </rPh>
    <rPh sb="70" eb="74">
      <t>チョウジュミョウカ</t>
    </rPh>
    <rPh sb="75" eb="77">
      <t>コウリョ</t>
    </rPh>
    <rPh sb="79" eb="81">
      <t>カイシュウ</t>
    </rPh>
    <rPh sb="82" eb="85">
      <t>ケイカクテキ</t>
    </rPh>
    <rPh sb="86" eb="88">
      <t>ジッシ</t>
    </rPh>
    <rPh sb="89" eb="91">
      <t>ヒツヨウ</t>
    </rPh>
    <phoneticPr fontId="1"/>
  </si>
  <si>
    <t>引き続き、積極的な取り組みを期待している。</t>
    <rPh sb="0" eb="1">
      <t>ヒ</t>
    </rPh>
    <rPh sb="2" eb="3">
      <t>ツヅ</t>
    </rPh>
    <rPh sb="5" eb="8">
      <t>セッキョクテキ</t>
    </rPh>
    <rPh sb="9" eb="10">
      <t>ト</t>
    </rPh>
    <rPh sb="11" eb="12">
      <t>ク</t>
    </rPh>
    <rPh sb="14" eb="16">
      <t>キタイ</t>
    </rPh>
    <phoneticPr fontId="1"/>
  </si>
  <si>
    <t>適切な人員配置が行われている。</t>
    <rPh sb="0" eb="2">
      <t>テキセツ</t>
    </rPh>
    <rPh sb="3" eb="5">
      <t>ジンイン</t>
    </rPh>
    <rPh sb="5" eb="7">
      <t>ハイチ</t>
    </rPh>
    <phoneticPr fontId="1"/>
  </si>
  <si>
    <t>研修への参加機会が確保されている。</t>
    <rPh sb="0" eb="2">
      <t>ケンシュウ</t>
    </rPh>
    <rPh sb="4" eb="6">
      <t>サンカ</t>
    </rPh>
    <rPh sb="6" eb="8">
      <t>キカイ</t>
    </rPh>
    <rPh sb="9" eb="11">
      <t>カクホ</t>
    </rPh>
    <phoneticPr fontId="1"/>
  </si>
  <si>
    <t>適切に行われている。</t>
    <rPh sb="0" eb="2">
      <t>テキセツ</t>
    </rPh>
    <rPh sb="3" eb="4">
      <t>オコナ</t>
    </rPh>
    <phoneticPr fontId="1"/>
  </si>
  <si>
    <t>良好な管理運営のための取り組みが行われている。</t>
    <rPh sb="0" eb="2">
      <t>リョウコウ</t>
    </rPh>
    <rPh sb="3" eb="5">
      <t>カンリ</t>
    </rPh>
    <rPh sb="5" eb="7">
      <t>ウンエイ</t>
    </rPh>
    <rPh sb="11" eb="12">
      <t>ト</t>
    </rPh>
    <rPh sb="13" eb="14">
      <t>ク</t>
    </rPh>
    <rPh sb="16" eb="17">
      <t>オコナ</t>
    </rPh>
    <phoneticPr fontId="1"/>
  </si>
  <si>
    <t>第三者評価の取り組みなど、適切に行われているが、サービス提供遺体性が整えられなっかたことは施設運営としては問題である。</t>
    <rPh sb="0" eb="3">
      <t>ダイサンシャ</t>
    </rPh>
    <rPh sb="3" eb="5">
      <t>ヒョウカ</t>
    </rPh>
    <rPh sb="6" eb="7">
      <t>ト</t>
    </rPh>
    <rPh sb="8" eb="9">
      <t>ク</t>
    </rPh>
    <rPh sb="13" eb="15">
      <t>テキセツ</t>
    </rPh>
    <rPh sb="16" eb="17">
      <t>オコナ</t>
    </rPh>
    <rPh sb="28" eb="30">
      <t>テイキョウ</t>
    </rPh>
    <rPh sb="30" eb="32">
      <t>イタイ</t>
    </rPh>
    <rPh sb="32" eb="33">
      <t>セイ</t>
    </rPh>
    <rPh sb="34" eb="35">
      <t>トトノ</t>
    </rPh>
    <rPh sb="45" eb="47">
      <t>シセツ</t>
    </rPh>
    <rPh sb="47" eb="49">
      <t>ウンエイ</t>
    </rPh>
    <rPh sb="53" eb="55">
      <t>モンダイ</t>
    </rPh>
    <phoneticPr fontId="1"/>
  </si>
  <si>
    <t>退職等想定されることで、サービス提供体制が整えられなかったことは課題で、職員体制等は円滑な移行ができる体制づくりが必要である。</t>
    <rPh sb="0" eb="2">
      <t>タイショク</t>
    </rPh>
    <rPh sb="2" eb="3">
      <t>トウ</t>
    </rPh>
    <rPh sb="3" eb="5">
      <t>ソウテイ</t>
    </rPh>
    <rPh sb="16" eb="18">
      <t>テイキョウ</t>
    </rPh>
    <rPh sb="18" eb="20">
      <t>タイセイ</t>
    </rPh>
    <rPh sb="21" eb="22">
      <t>トトノ</t>
    </rPh>
    <rPh sb="32" eb="34">
      <t>カダイ</t>
    </rPh>
    <rPh sb="36" eb="38">
      <t>ショクイン</t>
    </rPh>
    <rPh sb="38" eb="40">
      <t>タイセイ</t>
    </rPh>
    <rPh sb="40" eb="41">
      <t>トウ</t>
    </rPh>
    <rPh sb="42" eb="44">
      <t>エンカツ</t>
    </rPh>
    <rPh sb="45" eb="47">
      <t>イコウ</t>
    </rPh>
    <rPh sb="51" eb="53">
      <t>タイセイ</t>
    </rPh>
    <rPh sb="57" eb="59">
      <t>ヒツヨウ</t>
    </rPh>
    <phoneticPr fontId="1"/>
  </si>
  <si>
    <t>サービス提供体制の整備は当然のことであるので、今後この様な事態に陥らない体制づくりに取り組むこと。</t>
    <rPh sb="4" eb="6">
      <t>テイキョウ</t>
    </rPh>
    <rPh sb="6" eb="8">
      <t>タイセイ</t>
    </rPh>
    <rPh sb="9" eb="11">
      <t>セイビ</t>
    </rPh>
    <rPh sb="12" eb="14">
      <t>トウゼン</t>
    </rPh>
    <rPh sb="23" eb="25">
      <t>コンゴ</t>
    </rPh>
    <rPh sb="27" eb="28">
      <t>ヨウ</t>
    </rPh>
    <rPh sb="29" eb="31">
      <t>ジタイ</t>
    </rPh>
    <rPh sb="32" eb="33">
      <t>オチイ</t>
    </rPh>
    <rPh sb="36" eb="38">
      <t>タイセイ</t>
    </rPh>
    <rPh sb="42" eb="43">
      <t>ト</t>
    </rPh>
    <rPh sb="44" eb="45">
      <t>ク</t>
    </rPh>
    <phoneticPr fontId="1"/>
  </si>
  <si>
    <t>第三者評価事後セミナー受講など意欲的に法令順守に努めている。</t>
    <rPh sb="0" eb="1">
      <t>ダイ</t>
    </rPh>
    <rPh sb="3" eb="5">
      <t>ヒョウカ</t>
    </rPh>
    <rPh sb="5" eb="7">
      <t>ジゴ</t>
    </rPh>
    <rPh sb="11" eb="13">
      <t>ジュコウ</t>
    </rPh>
    <rPh sb="15" eb="18">
      <t>イヨクテキ</t>
    </rPh>
    <rPh sb="19" eb="21">
      <t>ホウレイ</t>
    </rPh>
    <rPh sb="21" eb="23">
      <t>ジュンシュ</t>
    </rPh>
    <rPh sb="24" eb="25">
      <t>ツト</t>
    </rPh>
    <phoneticPr fontId="1"/>
  </si>
  <si>
    <t>引き続き、チェック体制の強化や法人本部による指導・助言など、適切に施設運ができるよう取り組む必要がある。</t>
    <rPh sb="0" eb="1">
      <t>ヒ</t>
    </rPh>
    <rPh sb="2" eb="3">
      <t>ツヅ</t>
    </rPh>
    <rPh sb="9" eb="11">
      <t>タイセイ</t>
    </rPh>
    <rPh sb="12" eb="14">
      <t>キョウカ</t>
    </rPh>
    <rPh sb="15" eb="17">
      <t>ホウジン</t>
    </rPh>
    <rPh sb="17" eb="19">
      <t>ホンブ</t>
    </rPh>
    <rPh sb="22" eb="24">
      <t>シドウ</t>
    </rPh>
    <rPh sb="25" eb="27">
      <t>ジョゲン</t>
    </rPh>
    <rPh sb="30" eb="32">
      <t>テキセツ</t>
    </rPh>
    <rPh sb="33" eb="35">
      <t>シセツ</t>
    </rPh>
    <rPh sb="35" eb="36">
      <t>ウン</t>
    </rPh>
    <rPh sb="42" eb="43">
      <t>ト</t>
    </rPh>
    <rPh sb="44" eb="45">
      <t>ク</t>
    </rPh>
    <rPh sb="46" eb="48">
      <t>ヒツヨウ</t>
    </rPh>
    <phoneticPr fontId="1"/>
  </si>
  <si>
    <t>指摘事項に関しては順次改善されている。適宜見直しを行い、適切な施設運営に努めること。</t>
    <rPh sb="0" eb="2">
      <t>シテキ</t>
    </rPh>
    <rPh sb="2" eb="4">
      <t>ジコウ</t>
    </rPh>
    <rPh sb="5" eb="6">
      <t>カン</t>
    </rPh>
    <rPh sb="9" eb="11">
      <t>ジュンジ</t>
    </rPh>
    <rPh sb="11" eb="13">
      <t>カイゼン</t>
    </rPh>
    <rPh sb="19" eb="21">
      <t>テキギ</t>
    </rPh>
    <rPh sb="21" eb="23">
      <t>ミナオ</t>
    </rPh>
    <rPh sb="25" eb="26">
      <t>オコナ</t>
    </rPh>
    <rPh sb="28" eb="30">
      <t>テキセツ</t>
    </rPh>
    <rPh sb="31" eb="33">
      <t>シセツ</t>
    </rPh>
    <rPh sb="33" eb="35">
      <t>ウンエイ</t>
    </rPh>
    <rPh sb="36" eb="37">
      <t>ツト</t>
    </rPh>
    <phoneticPr fontId="1"/>
  </si>
  <si>
    <t>全職員にサービス向上についての意識付を行っきた取り組みは評価できる。
また、市養護学校、障碍者団体、地域住民との交流を継続的に実施している。
利用者に対するサービス提供への改善も意欲的である。</t>
    <rPh sb="0" eb="1">
      <t>ゼン</t>
    </rPh>
    <rPh sb="1" eb="3">
      <t>ショクイン</t>
    </rPh>
    <rPh sb="8" eb="10">
      <t>コウジョウ</t>
    </rPh>
    <rPh sb="15" eb="17">
      <t>イシキ</t>
    </rPh>
    <rPh sb="17" eb="18">
      <t>フ</t>
    </rPh>
    <rPh sb="19" eb="20">
      <t>オコナ</t>
    </rPh>
    <rPh sb="23" eb="24">
      <t>ト</t>
    </rPh>
    <rPh sb="25" eb="26">
      <t>ク</t>
    </rPh>
    <rPh sb="28" eb="30">
      <t>ヒョウカ</t>
    </rPh>
    <rPh sb="38" eb="39">
      <t>シ</t>
    </rPh>
    <rPh sb="39" eb="41">
      <t>ヨウゴ</t>
    </rPh>
    <rPh sb="41" eb="43">
      <t>ガッコウ</t>
    </rPh>
    <rPh sb="44" eb="47">
      <t>ショウガイシャ</t>
    </rPh>
    <rPh sb="47" eb="49">
      <t>ダンタイ</t>
    </rPh>
    <rPh sb="50" eb="52">
      <t>チイキ</t>
    </rPh>
    <rPh sb="52" eb="54">
      <t>ジュウミン</t>
    </rPh>
    <rPh sb="56" eb="58">
      <t>コウリュウ</t>
    </rPh>
    <rPh sb="59" eb="62">
      <t>ケイゾクテキ</t>
    </rPh>
    <rPh sb="63" eb="65">
      <t>ジッシ</t>
    </rPh>
    <rPh sb="71" eb="73">
      <t>リヨウ</t>
    </rPh>
    <rPh sb="73" eb="74">
      <t>シャ</t>
    </rPh>
    <rPh sb="75" eb="76">
      <t>タイ</t>
    </rPh>
    <rPh sb="82" eb="84">
      <t>テイキョウ</t>
    </rPh>
    <rPh sb="86" eb="88">
      <t>カイゼン</t>
    </rPh>
    <rPh sb="89" eb="92">
      <t>イヨクテキ</t>
    </rPh>
    <phoneticPr fontId="1"/>
  </si>
  <si>
    <t>兼務ながら機能訓練指導員の配置は今後に環境整備のために評価できる。
利用実績の向上にむけた取り組みを一定の評価はできるが、新規利用者確保にむけて新たな取り組みが必要であろう。</t>
    <rPh sb="0" eb="2">
      <t>ケンム</t>
    </rPh>
    <rPh sb="5" eb="7">
      <t>キノウ</t>
    </rPh>
    <rPh sb="7" eb="9">
      <t>クンレン</t>
    </rPh>
    <rPh sb="9" eb="12">
      <t>シドウイン</t>
    </rPh>
    <rPh sb="13" eb="15">
      <t>ハイチ</t>
    </rPh>
    <rPh sb="16" eb="18">
      <t>コンゴ</t>
    </rPh>
    <rPh sb="19" eb="21">
      <t>カンキョウ</t>
    </rPh>
    <rPh sb="21" eb="23">
      <t>セイビ</t>
    </rPh>
    <rPh sb="27" eb="29">
      <t>ヒョウカ</t>
    </rPh>
    <rPh sb="34" eb="36">
      <t>リヨウ</t>
    </rPh>
    <rPh sb="36" eb="38">
      <t>ジッセキ</t>
    </rPh>
    <rPh sb="39" eb="41">
      <t>コウジョウ</t>
    </rPh>
    <rPh sb="45" eb="46">
      <t>ト</t>
    </rPh>
    <rPh sb="47" eb="48">
      <t>ク</t>
    </rPh>
    <rPh sb="50" eb="52">
      <t>イッテイ</t>
    </rPh>
    <rPh sb="53" eb="55">
      <t>ヒョウカ</t>
    </rPh>
    <rPh sb="61" eb="63">
      <t>シンキ</t>
    </rPh>
    <rPh sb="63" eb="66">
      <t>リヨウシャ</t>
    </rPh>
    <rPh sb="66" eb="68">
      <t>カクホ</t>
    </rPh>
    <rPh sb="72" eb="73">
      <t>アラ</t>
    </rPh>
    <rPh sb="75" eb="76">
      <t>ト</t>
    </rPh>
    <rPh sb="77" eb="78">
      <t>ク</t>
    </rPh>
    <rPh sb="80" eb="82">
      <t>ヒツヨウ</t>
    </rPh>
    <phoneticPr fontId="1"/>
  </si>
  <si>
    <t>収益増は単価の改定に負うところが大きいので、新規利用者の確保や既存利用の充実など利用増の方策に引き続き取り組むこと。
職員の意識改革へ取り組みは評価できるので、継続して取り組むこと。</t>
    <rPh sb="0" eb="2">
      <t>シュウエキ</t>
    </rPh>
    <rPh sb="2" eb="3">
      <t>ゾウ</t>
    </rPh>
    <rPh sb="4" eb="6">
      <t>タンカ</t>
    </rPh>
    <rPh sb="7" eb="9">
      <t>カイテイ</t>
    </rPh>
    <rPh sb="10" eb="11">
      <t>オ</t>
    </rPh>
    <rPh sb="16" eb="17">
      <t>オオ</t>
    </rPh>
    <rPh sb="22" eb="24">
      <t>シンキ</t>
    </rPh>
    <rPh sb="24" eb="27">
      <t>リヨウシャ</t>
    </rPh>
    <rPh sb="28" eb="30">
      <t>カクホ</t>
    </rPh>
    <rPh sb="31" eb="33">
      <t>キソン</t>
    </rPh>
    <rPh sb="33" eb="35">
      <t>リヨウ</t>
    </rPh>
    <rPh sb="36" eb="38">
      <t>ジュウジツ</t>
    </rPh>
    <rPh sb="40" eb="42">
      <t>リヨウ</t>
    </rPh>
    <rPh sb="42" eb="43">
      <t>ゾウ</t>
    </rPh>
    <rPh sb="44" eb="46">
      <t>ホウサク</t>
    </rPh>
    <rPh sb="47" eb="48">
      <t>ヒ</t>
    </rPh>
    <rPh sb="49" eb="50">
      <t>ツヅ</t>
    </rPh>
    <rPh sb="51" eb="52">
      <t>ト</t>
    </rPh>
    <rPh sb="53" eb="54">
      <t>ク</t>
    </rPh>
    <rPh sb="59" eb="61">
      <t>ショクイン</t>
    </rPh>
    <rPh sb="62" eb="64">
      <t>イシキ</t>
    </rPh>
    <rPh sb="64" eb="66">
      <t>カイカク</t>
    </rPh>
    <rPh sb="67" eb="68">
      <t>ト</t>
    </rPh>
    <rPh sb="69" eb="70">
      <t>ク</t>
    </rPh>
    <rPh sb="72" eb="74">
      <t>ヒョウカ</t>
    </rPh>
    <rPh sb="80" eb="82">
      <t>ケイゾク</t>
    </rPh>
    <rPh sb="84" eb="85">
      <t>ト</t>
    </rPh>
    <rPh sb="86" eb="87">
      <t>ク</t>
    </rPh>
    <phoneticPr fontId="1"/>
  </si>
  <si>
    <t>機能訓練の実施体制を整えることは、利用者ニーズに沿ったものとなると思われる。専門性の強化などの取り組みで、施設の魅力を向上させ利用者増につなげること。</t>
    <rPh sb="0" eb="2">
      <t>キノウ</t>
    </rPh>
    <rPh sb="2" eb="4">
      <t>クンレン</t>
    </rPh>
    <rPh sb="5" eb="7">
      <t>ジッシ</t>
    </rPh>
    <rPh sb="7" eb="9">
      <t>タイセイ</t>
    </rPh>
    <rPh sb="10" eb="11">
      <t>トトノ</t>
    </rPh>
    <rPh sb="17" eb="19">
      <t>リヨウ</t>
    </rPh>
    <rPh sb="19" eb="20">
      <t>シャ</t>
    </rPh>
    <rPh sb="24" eb="25">
      <t>ソ</t>
    </rPh>
    <rPh sb="33" eb="34">
      <t>オモ</t>
    </rPh>
    <rPh sb="38" eb="41">
      <t>センモンセイ</t>
    </rPh>
    <rPh sb="42" eb="44">
      <t>キョウカ</t>
    </rPh>
    <rPh sb="47" eb="48">
      <t>ト</t>
    </rPh>
    <rPh sb="49" eb="50">
      <t>ク</t>
    </rPh>
    <rPh sb="53" eb="55">
      <t>シセツ</t>
    </rPh>
    <rPh sb="56" eb="58">
      <t>ミリョク</t>
    </rPh>
    <rPh sb="59" eb="61">
      <t>コウジョウ</t>
    </rPh>
    <rPh sb="63" eb="65">
      <t>リヨウ</t>
    </rPh>
    <rPh sb="65" eb="66">
      <t>シャ</t>
    </rPh>
    <rPh sb="66" eb="67">
      <t>ゾウ</t>
    </rPh>
    <phoneticPr fontId="1"/>
  </si>
  <si>
    <t>法令に沿った事業運営が適切に行われている。
法令順守に対するチェック体制も機能している。</t>
    <rPh sb="0" eb="2">
      <t>ホウレイ</t>
    </rPh>
    <rPh sb="3" eb="4">
      <t>ソ</t>
    </rPh>
    <rPh sb="6" eb="8">
      <t>ジギョウ</t>
    </rPh>
    <rPh sb="8" eb="10">
      <t>ウンエイ</t>
    </rPh>
    <rPh sb="11" eb="13">
      <t>テキセツ</t>
    </rPh>
    <rPh sb="14" eb="15">
      <t>オコナ</t>
    </rPh>
    <rPh sb="22" eb="24">
      <t>ホウレイ</t>
    </rPh>
    <rPh sb="24" eb="26">
      <t>ジュンシュ</t>
    </rPh>
    <rPh sb="27" eb="28">
      <t>タイ</t>
    </rPh>
    <rPh sb="34" eb="36">
      <t>タイセイ</t>
    </rPh>
    <rPh sb="37" eb="39">
      <t>キノウ</t>
    </rPh>
    <phoneticPr fontId="1"/>
  </si>
  <si>
    <t>養護学校、障がい者団体、地域住民等との交流活動などで、利用人数の増加に努めている。</t>
    <rPh sb="0" eb="2">
      <t>ヨウゴ</t>
    </rPh>
    <rPh sb="2" eb="4">
      <t>ガッコウ</t>
    </rPh>
    <rPh sb="5" eb="6">
      <t>ショウ</t>
    </rPh>
    <rPh sb="8" eb="9">
      <t>シャ</t>
    </rPh>
    <rPh sb="9" eb="11">
      <t>ダンタイ</t>
    </rPh>
    <rPh sb="12" eb="14">
      <t>チイキ</t>
    </rPh>
    <rPh sb="14" eb="16">
      <t>ジュウミン</t>
    </rPh>
    <rPh sb="16" eb="17">
      <t>トウ</t>
    </rPh>
    <rPh sb="19" eb="21">
      <t>コウリュウ</t>
    </rPh>
    <rPh sb="21" eb="23">
      <t>カツドウ</t>
    </rPh>
    <rPh sb="27" eb="29">
      <t>リヨウ</t>
    </rPh>
    <rPh sb="29" eb="31">
      <t>ニンズウ</t>
    </rPh>
    <rPh sb="32" eb="34">
      <t>ゾウカ</t>
    </rPh>
    <rPh sb="35" eb="36">
      <t>ツト</t>
    </rPh>
    <phoneticPr fontId="1"/>
  </si>
  <si>
    <t>意見なし</t>
    <rPh sb="0" eb="2">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</si>
</sst>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sz val="9.5"/>
      <color theme="1"/>
      <name val="ＭＳ Ｐ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left/>
      <right style="thin">
        <color auto="1"/>
      </right>
      <top style="thin">
        <color auto="1"/>
      </top>
      <bottom style="hair">
        <color indexed="64"/>
      </bottom>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s>
  <cellStyleXfs count="1">
    <xf numFmtId="0" fontId="0" fillId="0" borderId="0">
      <alignment vertical="center"/>
    </xf>
  </cellStyleXfs>
  <cellXfs count="654">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7" fillId="0" borderId="0" xfId="0" applyFont="1">
      <alignment vertical="center"/>
    </xf>
    <xf numFmtId="0" fontId="9" fillId="0" borderId="0" xfId="0" applyFont="1" applyBorder="1">
      <alignment vertical="center"/>
    </xf>
    <xf numFmtId="0" fontId="9" fillId="0" borderId="0" xfId="0" applyFont="1">
      <alignment vertical="center"/>
    </xf>
    <xf numFmtId="0" fontId="10" fillId="0" borderId="0" xfId="0" applyFont="1" applyBorder="1">
      <alignment vertical="center"/>
    </xf>
    <xf numFmtId="0" fontId="11" fillId="0" borderId="10" xfId="0" applyFont="1" applyBorder="1">
      <alignment vertical="center"/>
    </xf>
    <xf numFmtId="0" fontId="11" fillId="0" borderId="15" xfId="0" applyFont="1" applyBorder="1">
      <alignment vertical="center"/>
    </xf>
    <xf numFmtId="0" fontId="11"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1"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3" fillId="0" borderId="13" xfId="0" applyFont="1" applyBorder="1" applyAlignment="1">
      <alignment horizontal="center" vertical="center"/>
    </xf>
    <xf numFmtId="0" fontId="12" fillId="0" borderId="0" xfId="0" applyFont="1">
      <alignment vertical="center"/>
    </xf>
    <xf numFmtId="0" fontId="10" fillId="0" borderId="0" xfId="0" applyFont="1">
      <alignment vertical="center"/>
    </xf>
    <xf numFmtId="0" fontId="0" fillId="9" borderId="0" xfId="0" applyFont="1" applyFill="1" applyBorder="1">
      <alignment vertical="center"/>
    </xf>
    <xf numFmtId="0" fontId="0" fillId="9" borderId="0" xfId="0" applyFont="1" applyFill="1" applyBorder="1" applyAlignment="1">
      <alignment horizontal="righ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1" fillId="0" borderId="13" xfId="0" applyFont="1" applyBorder="1" applyAlignment="1">
      <alignment horizontal="center" vertical="center"/>
    </xf>
    <xf numFmtId="0" fontId="11" fillId="0" borderId="13" xfId="0" applyFont="1" applyBorder="1">
      <alignment vertical="center"/>
    </xf>
    <xf numFmtId="0" fontId="11" fillId="0" borderId="7" xfId="0" applyFont="1" applyBorder="1">
      <alignment vertical="center"/>
    </xf>
    <xf numFmtId="0" fontId="11"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3" fillId="9" borderId="40" xfId="0" applyFont="1" applyFill="1" applyBorder="1" applyAlignment="1">
      <alignment horizontal="center" vertical="center"/>
    </xf>
    <xf numFmtId="0" fontId="11"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1" fillId="9" borderId="43" xfId="0" applyFont="1" applyFill="1" applyBorder="1" applyAlignment="1">
      <alignment horizontal="right" vertical="center"/>
    </xf>
    <xf numFmtId="0" fontId="11"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2" fillId="9" borderId="49" xfId="0" applyFont="1" applyFill="1" applyBorder="1" applyAlignment="1">
      <alignment horizontal="center" vertical="center"/>
    </xf>
    <xf numFmtId="0" fontId="3" fillId="0" borderId="39" xfId="0" applyFont="1" applyBorder="1">
      <alignment vertical="center"/>
    </xf>
    <xf numFmtId="0" fontId="2" fillId="0" borderId="40" xfId="0" applyFont="1" applyBorder="1" applyAlignment="1">
      <alignment horizontal="center" vertical="center"/>
    </xf>
    <xf numFmtId="0" fontId="11"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1" fillId="0" borderId="43" xfId="0" applyFont="1" applyBorder="1" applyAlignment="1">
      <alignment horizontal="right" vertical="center"/>
    </xf>
    <xf numFmtId="0" fontId="2" fillId="0" borderId="49" xfId="0" applyFont="1" applyBorder="1" applyAlignment="1">
      <alignment horizontal="center" vertical="center"/>
    </xf>
    <xf numFmtId="0" fontId="11"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3" fillId="0" borderId="25" xfId="0" applyFont="1" applyBorder="1">
      <alignment vertical="center"/>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1"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8" borderId="32" xfId="0" applyFont="1" applyFill="1" applyBorder="1" applyAlignment="1">
      <alignment horizontal="center" vertical="center"/>
    </xf>
    <xf numFmtId="0" fontId="11" fillId="0" borderId="25"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3" fillId="3" borderId="13" xfId="0" quotePrefix="1" applyFont="1" applyFill="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1" fillId="0" borderId="52" xfId="0" applyFont="1" applyFill="1" applyBorder="1">
      <alignment vertical="center"/>
    </xf>
    <xf numFmtId="0" fontId="11" fillId="0" borderId="54" xfId="0" applyFont="1" applyFill="1" applyBorder="1" applyAlignment="1">
      <alignment horizontal="center" vertical="center"/>
    </xf>
    <xf numFmtId="0" fontId="11" fillId="0" borderId="54" xfId="0" applyFont="1" applyFill="1" applyBorder="1">
      <alignment vertical="center"/>
    </xf>
    <xf numFmtId="0" fontId="11" fillId="0" borderId="55" xfId="0" applyFont="1" applyFill="1" applyBorder="1">
      <alignment vertical="center"/>
    </xf>
    <xf numFmtId="0" fontId="8" fillId="0" borderId="0" xfId="0" applyFont="1" applyBorder="1" applyAlignment="1"/>
    <xf numFmtId="0" fontId="0" fillId="0" borderId="1" xfId="0" applyFont="1" applyBorder="1" applyAlignment="1">
      <alignment horizontal="center" vertical="center"/>
    </xf>
    <xf numFmtId="0" fontId="11"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40"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40" xfId="0" applyFont="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11"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0" borderId="11" xfId="0" applyFont="1" applyBorder="1" applyAlignment="1">
      <alignment horizontal="center" vertical="center"/>
    </xf>
    <xf numFmtId="0" fontId="3" fillId="9" borderId="11" xfId="0" applyFont="1" applyFill="1" applyBorder="1" applyAlignment="1">
      <alignment horizontal="center" vertical="center"/>
    </xf>
    <xf numFmtId="0" fontId="12" fillId="0" borderId="0" xfId="0" applyFont="1" applyFill="1">
      <alignment vertical="center"/>
    </xf>
    <xf numFmtId="0" fontId="3" fillId="0" borderId="16" xfId="0" applyFont="1" applyFill="1" applyBorder="1" applyAlignment="1">
      <alignment horizontal="center" vertical="center" wrapText="1"/>
    </xf>
    <xf numFmtId="0" fontId="11" fillId="0" borderId="0" xfId="0" applyFont="1" applyFill="1" applyBorder="1">
      <alignment vertical="center"/>
    </xf>
    <xf numFmtId="0" fontId="11" fillId="0" borderId="12" xfId="0" applyFont="1" applyFill="1" applyBorder="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0" xfId="0" applyFont="1" applyFill="1">
      <alignment vertical="center"/>
    </xf>
    <xf numFmtId="0" fontId="11" fillId="0" borderId="40" xfId="0" applyFont="1" applyBorder="1" applyAlignment="1">
      <alignment horizontal="center" vertical="center"/>
    </xf>
    <xf numFmtId="0" fontId="11" fillId="0" borderId="40" xfId="0" applyFont="1" applyBorder="1">
      <alignment vertical="center"/>
    </xf>
    <xf numFmtId="0" fontId="11" fillId="0" borderId="41" xfId="0" applyFont="1" applyBorder="1">
      <alignment vertical="center"/>
    </xf>
    <xf numFmtId="0" fontId="11"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0" fillId="9" borderId="45" xfId="0" applyFont="1" applyFill="1" applyBorder="1">
      <alignment vertical="center"/>
    </xf>
    <xf numFmtId="0" fontId="11" fillId="9" borderId="45" xfId="0" applyFont="1" applyFill="1" applyBorder="1" applyAlignment="1">
      <alignment horizontal="right" vertical="center"/>
    </xf>
    <xf numFmtId="0" fontId="0" fillId="0" borderId="45" xfId="0" applyFont="1" applyBorder="1">
      <alignment vertical="center"/>
    </xf>
    <xf numFmtId="0" fontId="11"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1" fillId="0" borderId="50" xfId="0" applyFont="1" applyBorder="1">
      <alignment vertical="center"/>
    </xf>
    <xf numFmtId="0" fontId="3" fillId="9" borderId="83" xfId="0" applyFont="1" applyFill="1" applyBorder="1" applyAlignment="1">
      <alignment horizontal="center" vertical="center"/>
    </xf>
    <xf numFmtId="0" fontId="3" fillId="9" borderId="40" xfId="0" applyFont="1" applyFill="1" applyBorder="1" applyAlignment="1">
      <alignment vertical="center"/>
    </xf>
    <xf numFmtId="0" fontId="2" fillId="3" borderId="93" xfId="0" applyFont="1" applyFill="1" applyBorder="1" applyAlignment="1">
      <alignment horizontal="center" vertical="center"/>
    </xf>
    <xf numFmtId="0" fontId="11" fillId="9" borderId="47" xfId="0" applyFont="1" applyFill="1" applyBorder="1" applyAlignment="1">
      <alignment horizontal="right" vertical="center"/>
    </xf>
    <xf numFmtId="0" fontId="3" fillId="0" borderId="47" xfId="0" applyFont="1" applyBorder="1">
      <alignment vertical="center"/>
    </xf>
    <xf numFmtId="0" fontId="11" fillId="0" borderId="47" xfId="0" applyFont="1" applyBorder="1" applyAlignment="1">
      <alignment horizontal="right" vertical="center"/>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2" fillId="0" borderId="47" xfId="0" applyFont="1" applyBorder="1">
      <alignment vertical="center"/>
    </xf>
    <xf numFmtId="0" fontId="0" fillId="0" borderId="47" xfId="0" applyFont="1" applyBorder="1" applyAlignment="1">
      <alignment horizontal="right" vertical="center"/>
    </xf>
    <xf numFmtId="0" fontId="3" fillId="9" borderId="85" xfId="0" applyFont="1" applyFill="1" applyBorder="1" applyAlignment="1">
      <alignment horizontal="center" vertical="center" wrapText="1"/>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8" fillId="0" borderId="0" xfId="0" applyFont="1" applyBorder="1" applyAlignment="1">
      <alignment horizontal="center"/>
    </xf>
    <xf numFmtId="0" fontId="3" fillId="9" borderId="66" xfId="0" applyFont="1" applyFill="1" applyBorder="1" applyAlignment="1">
      <alignment horizontal="center" vertical="center"/>
    </xf>
    <xf numFmtId="0" fontId="9" fillId="0" borderId="0" xfId="0" applyFont="1" applyAlignment="1">
      <alignment horizontal="center" vertical="center"/>
    </xf>
    <xf numFmtId="0" fontId="3" fillId="3" borderId="69"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62" xfId="0" applyFont="1" applyBorder="1" applyAlignment="1">
      <alignment horizontal="center" vertical="center" shrinkToFit="1"/>
    </xf>
    <xf numFmtId="0" fontId="3" fillId="9" borderId="85" xfId="0" applyFont="1" applyFill="1" applyBorder="1" applyAlignment="1">
      <alignment horizontal="center" vertical="center"/>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2" fillId="9" borderId="82"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85" xfId="0" applyFont="1" applyFill="1" applyBorder="1" applyAlignment="1">
      <alignment horizontal="center" vertical="center" wrapText="1"/>
    </xf>
    <xf numFmtId="0" fontId="3" fillId="9" borderId="104" xfId="0" applyFont="1" applyFill="1" applyBorder="1" applyAlignment="1">
      <alignment horizontal="center" vertical="center" wrapText="1"/>
    </xf>
    <xf numFmtId="0" fontId="0" fillId="9" borderId="50" xfId="0" applyFont="1" applyFill="1" applyBorder="1">
      <alignment vertical="center"/>
    </xf>
    <xf numFmtId="0" fontId="3" fillId="9" borderId="50"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2" fillId="9" borderId="83" xfId="0" applyFont="1" applyFill="1" applyBorder="1" applyAlignment="1">
      <alignment horizontal="center" vertical="center"/>
    </xf>
    <xf numFmtId="0" fontId="3" fillId="9" borderId="85" xfId="0" applyFont="1" applyFill="1" applyBorder="1" applyAlignment="1">
      <alignment horizontal="center" vertical="center" wrapText="1"/>
    </xf>
    <xf numFmtId="0" fontId="0" fillId="9" borderId="50" xfId="0" applyFont="1" applyFill="1" applyBorder="1" applyAlignment="1">
      <alignment horizontal="right" vertical="center"/>
    </xf>
    <xf numFmtId="0" fontId="0" fillId="0" borderId="50" xfId="0" applyFont="1" applyBorder="1" applyAlignment="1">
      <alignment horizontal="right" vertical="center"/>
    </xf>
    <xf numFmtId="0" fontId="11" fillId="0" borderId="1" xfId="0" applyFont="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11" fillId="0" borderId="2" xfId="0" applyFont="1" applyBorder="1" applyAlignment="1">
      <alignment horizontal="center" vertical="center"/>
    </xf>
    <xf numFmtId="0" fontId="0" fillId="0" borderId="4" xfId="0" applyFont="1" applyBorder="1" applyAlignment="1">
      <alignment vertical="center"/>
    </xf>
    <xf numFmtId="0" fontId="0" fillId="0" borderId="10"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11"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1"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8" fillId="0" borderId="8" xfId="0" applyFont="1" applyBorder="1" applyAlignment="1"/>
    <xf numFmtId="0" fontId="0" fillId="0" borderId="10" xfId="0" applyFont="1" applyBorder="1" applyAlignment="1">
      <alignment vertical="center"/>
    </xf>
    <xf numFmtId="0" fontId="6" fillId="0" borderId="63" xfId="0" applyFont="1" applyFill="1" applyBorder="1" applyAlignment="1">
      <alignment vertical="center" wrapText="1"/>
    </xf>
    <xf numFmtId="0" fontId="6" fillId="0" borderId="39" xfId="0" applyFont="1" applyFill="1" applyBorder="1" applyAlignment="1">
      <alignment vertical="center" wrapText="1"/>
    </xf>
    <xf numFmtId="0" fontId="6" fillId="0" borderId="64" xfId="0" applyFont="1" applyFill="1" applyBorder="1" applyAlignment="1">
      <alignment vertical="center" wrapText="1"/>
    </xf>
    <xf numFmtId="0" fontId="6" fillId="0" borderId="94" xfId="0" applyFont="1" applyFill="1" applyBorder="1" applyAlignment="1">
      <alignment vertical="center" wrapText="1"/>
    </xf>
    <xf numFmtId="0" fontId="6" fillId="0" borderId="95" xfId="0" applyFont="1" applyFill="1" applyBorder="1" applyAlignment="1">
      <alignment vertical="center" wrapText="1"/>
    </xf>
    <xf numFmtId="0" fontId="6" fillId="0" borderId="96" xfId="0"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3" fillId="6" borderId="81" xfId="0" applyFont="1" applyFill="1" applyBorder="1" applyAlignment="1">
      <alignment vertical="center" wrapText="1"/>
    </xf>
    <xf numFmtId="0" fontId="3" fillId="6" borderId="44" xfId="0" applyFont="1" applyFill="1" applyBorder="1" applyAlignment="1">
      <alignment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6" borderId="92"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0" fillId="0" borderId="92" xfId="0" applyFont="1" applyBorder="1" applyAlignment="1">
      <alignment vertical="center"/>
    </xf>
    <xf numFmtId="0" fontId="0" fillId="0" borderId="48" xfId="0" applyFont="1" applyBorder="1" applyAlignment="1">
      <alignment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3" fillId="6" borderId="21" xfId="0" applyFont="1" applyFill="1" applyBorder="1" applyAlignment="1">
      <alignment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6" borderId="98" xfId="0" applyFont="1" applyFill="1" applyBorder="1" applyAlignment="1">
      <alignment vertical="center" wrapText="1"/>
    </xf>
    <xf numFmtId="0" fontId="3" fillId="6" borderId="99" xfId="0" applyFont="1" applyFill="1" applyBorder="1" applyAlignment="1">
      <alignment vertical="center" wrapText="1"/>
    </xf>
    <xf numFmtId="0" fontId="3" fillId="6" borderId="100" xfId="0" applyFont="1" applyFill="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98" xfId="0" applyFont="1" applyBorder="1" applyAlignment="1">
      <alignment horizontal="left" vertical="center" wrapText="1"/>
    </xf>
    <xf numFmtId="0" fontId="11" fillId="0" borderId="99" xfId="0" applyFont="1" applyBorder="1" applyAlignment="1">
      <alignment horizontal="left" vertical="center" wrapText="1"/>
    </xf>
    <xf numFmtId="0" fontId="11" fillId="0" borderId="10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8" xfId="0" applyFont="1" applyBorder="1" applyAlignment="1">
      <alignment horizontal="left" vertical="center" wrapText="1"/>
    </xf>
    <xf numFmtId="0" fontId="3" fillId="6" borderId="92" xfId="0" applyFont="1" applyFill="1" applyBorder="1" applyAlignment="1">
      <alignment vertical="center" wrapText="1"/>
    </xf>
    <xf numFmtId="0" fontId="3" fillId="6" borderId="48" xfId="0" applyFont="1" applyFill="1" applyBorder="1" applyAlignment="1">
      <alignment vertical="center" wrapText="1"/>
    </xf>
    <xf numFmtId="0" fontId="11" fillId="0" borderId="92" xfId="0" applyFont="1" applyBorder="1" applyAlignment="1">
      <alignment horizontal="left" vertical="center" wrapText="1"/>
    </xf>
    <xf numFmtId="0" fontId="11" fillId="0" borderId="48" xfId="0" applyFont="1" applyBorder="1" applyAlignment="1">
      <alignment horizontal="left" vertical="center" wrapText="1"/>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3" borderId="20"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11" fillId="0" borderId="91" xfId="0" applyFont="1" applyBorder="1" applyAlignment="1">
      <alignment horizontal="center" vertical="center"/>
    </xf>
    <xf numFmtId="0" fontId="11" fillId="0" borderId="30" xfId="0" applyFont="1" applyBorder="1" applyAlignment="1">
      <alignment horizontal="center" vertical="center"/>
    </xf>
    <xf numFmtId="0" fontId="3" fillId="0" borderId="41" xfId="0" applyFont="1" applyBorder="1" applyAlignment="1">
      <alignment vertical="center" wrapText="1"/>
    </xf>
    <xf numFmtId="0" fontId="3" fillId="0" borderId="38" xfId="0" applyFont="1" applyBorder="1" applyAlignment="1">
      <alignment vertical="center" wrapText="1"/>
    </xf>
    <xf numFmtId="0" fontId="11" fillId="0" borderId="81" xfId="0" applyFont="1" applyBorder="1" applyAlignment="1">
      <alignment horizontal="left" vertical="center" wrapText="1"/>
    </xf>
    <xf numFmtId="0" fontId="11" fillId="0" borderId="44" xfId="0" applyFont="1" applyBorder="1" applyAlignment="1">
      <alignment horizontal="left" vertical="center" wrapText="1"/>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11" fillId="6" borderId="92" xfId="0" applyFont="1" applyFill="1" applyBorder="1" applyAlignment="1">
      <alignment vertical="center" wrapText="1"/>
    </xf>
    <xf numFmtId="0" fontId="11" fillId="6" borderId="48"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6" borderId="21"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98" xfId="0" applyFont="1" applyFill="1" applyBorder="1" applyAlignment="1">
      <alignment horizontal="left" vertical="center" wrapText="1"/>
    </xf>
    <xf numFmtId="0" fontId="3" fillId="6" borderId="99" xfId="0" applyFont="1" applyFill="1" applyBorder="1" applyAlignment="1">
      <alignment horizontal="left" vertical="center" wrapText="1"/>
    </xf>
    <xf numFmtId="0" fontId="3" fillId="6" borderId="100" xfId="0" applyFont="1" applyFill="1" applyBorder="1" applyAlignment="1">
      <alignment horizontal="left" vertical="center" wrapText="1"/>
    </xf>
    <xf numFmtId="0" fontId="11" fillId="0" borderId="47" xfId="0" applyFont="1" applyBorder="1" applyAlignment="1">
      <alignment vertical="center"/>
    </xf>
    <xf numFmtId="0" fontId="11" fillId="0" borderId="48" xfId="0" applyFont="1" applyBorder="1" applyAlignment="1">
      <alignment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1" fillId="0" borderId="43" xfId="0" applyFont="1" applyBorder="1" applyAlignment="1">
      <alignment horizontal="left" vertical="center" wrapText="1"/>
    </xf>
    <xf numFmtId="0" fontId="11" fillId="0" borderId="81" xfId="0" applyFont="1" applyBorder="1" applyAlignment="1">
      <alignment vertical="center" wrapText="1"/>
    </xf>
    <xf numFmtId="0" fontId="11" fillId="0" borderId="44" xfId="0" applyFont="1" applyBorder="1" applyAlignment="1">
      <alignment vertical="center" wrapText="1"/>
    </xf>
    <xf numFmtId="0" fontId="15" fillId="6" borderId="44" xfId="0" applyFont="1" applyFill="1" applyBorder="1" applyAlignment="1">
      <alignment vertical="center" wrapText="1"/>
    </xf>
    <xf numFmtId="0" fontId="10" fillId="6" borderId="81" xfId="0" applyFont="1" applyFill="1" applyBorder="1" applyAlignment="1">
      <alignment vertical="center" wrapText="1"/>
    </xf>
    <xf numFmtId="0" fontId="10" fillId="6" borderId="44" xfId="0" applyFont="1" applyFill="1" applyBorder="1" applyAlignment="1">
      <alignment vertical="center" wrapText="1"/>
    </xf>
    <xf numFmtId="0" fontId="11" fillId="6" borderId="81" xfId="0" applyFont="1" applyFill="1" applyBorder="1" applyAlignment="1">
      <alignment vertical="center" wrapText="1"/>
    </xf>
    <xf numFmtId="0" fontId="11" fillId="6" borderId="44" xfId="0" applyFont="1" applyFill="1" applyBorder="1" applyAlignment="1">
      <alignmen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3" fillId="3" borderId="20" xfId="0" applyFont="1" applyFill="1" applyBorder="1" applyAlignment="1">
      <alignment vertical="center" wrapText="1" shrinkToFit="1"/>
    </xf>
    <xf numFmtId="0" fontId="14" fillId="3" borderId="8" xfId="0" applyFont="1" applyFill="1" applyBorder="1" applyAlignment="1">
      <alignment vertical="center" wrapText="1" shrinkToFit="1"/>
    </xf>
    <xf numFmtId="0" fontId="14" fillId="3" borderId="19" xfId="0" applyFont="1" applyFill="1" applyBorder="1" applyAlignment="1">
      <alignment vertical="center" wrapText="1"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3" fillId="6" borderId="2"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3" fillId="6" borderId="41" xfId="0" applyFont="1" applyFill="1" applyBorder="1" applyAlignment="1">
      <alignment vertical="center" wrapText="1"/>
    </xf>
    <xf numFmtId="0" fontId="3" fillId="6" borderId="38"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10" fillId="6" borderId="98" xfId="0" applyFont="1" applyFill="1" applyBorder="1" applyAlignment="1">
      <alignment vertical="center" wrapText="1"/>
    </xf>
    <xf numFmtId="0" fontId="10" fillId="6" borderId="99" xfId="0" applyFont="1" applyFill="1" applyBorder="1" applyAlignment="1">
      <alignment vertical="center" wrapText="1"/>
    </xf>
    <xf numFmtId="0" fontId="10" fillId="6" borderId="100" xfId="0" applyFont="1" applyFill="1" applyBorder="1" applyAlignment="1">
      <alignment vertical="center" wrapText="1"/>
    </xf>
    <xf numFmtId="0" fontId="3" fillId="5" borderId="20" xfId="0" applyFont="1" applyFill="1" applyBorder="1" applyAlignment="1">
      <alignment vertical="center" wrapText="1"/>
    </xf>
    <xf numFmtId="0" fontId="3" fillId="5" borderId="8" xfId="0" applyFont="1" applyFill="1" applyBorder="1" applyAlignment="1">
      <alignment vertical="center" wrapText="1"/>
    </xf>
    <xf numFmtId="0" fontId="3" fillId="5" borderId="19" xfId="0" applyFont="1" applyFill="1" applyBorder="1" applyAlignment="1">
      <alignment vertical="center" wrapText="1"/>
    </xf>
    <xf numFmtId="0" fontId="3" fillId="3" borderId="21"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2" fillId="3" borderId="8" xfId="0" applyFont="1" applyFill="1" applyBorder="1" applyAlignment="1">
      <alignment vertical="center"/>
    </xf>
    <xf numFmtId="0" fontId="2" fillId="3" borderId="57"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0" fillId="0" borderId="98" xfId="0" applyFont="1" applyBorder="1" applyAlignment="1">
      <alignment horizontal="center" vertical="center"/>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1" fillId="4" borderId="60" xfId="0" applyFont="1" applyFill="1" applyBorder="1" applyAlignment="1">
      <alignment vertical="center"/>
    </xf>
    <xf numFmtId="0" fontId="11"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83"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3" xfId="0" applyFont="1" applyFill="1" applyBorder="1" applyAlignment="1">
      <alignment vertical="center" wrapText="1"/>
    </xf>
    <xf numFmtId="0" fontId="11" fillId="0" borderId="17" xfId="0" applyFont="1" applyFill="1" applyBorder="1" applyAlignment="1">
      <alignment vertical="center" wrapText="1"/>
    </xf>
    <xf numFmtId="0" fontId="11" fillId="0" borderId="39" xfId="0" applyFont="1" applyFill="1" applyBorder="1" applyAlignment="1">
      <alignment vertical="center" wrapText="1"/>
    </xf>
    <xf numFmtId="0" fontId="11" fillId="0" borderId="64" xfId="0" applyFont="1" applyFill="1" applyBorder="1" applyAlignment="1">
      <alignment vertical="center" wrapText="1"/>
    </xf>
    <xf numFmtId="0" fontId="11" fillId="0" borderId="50" xfId="0" applyFont="1" applyFill="1" applyBorder="1" applyAlignment="1">
      <alignment vertical="center" wrapText="1"/>
    </xf>
    <xf numFmtId="0" fontId="11" fillId="0" borderId="67" xfId="0" applyFont="1" applyFill="1" applyBorder="1" applyAlignment="1">
      <alignment vertical="center" wrapText="1"/>
    </xf>
    <xf numFmtId="0" fontId="3" fillId="6" borderId="50" xfId="0" applyFont="1" applyFill="1" applyBorder="1" applyAlignment="1">
      <alignment vertical="center" wrapText="1"/>
    </xf>
    <xf numFmtId="0" fontId="3" fillId="6" borderId="67" xfId="0" applyFont="1" applyFill="1" applyBorder="1" applyAlignment="1">
      <alignment vertical="center" wrapText="1"/>
    </xf>
    <xf numFmtId="0" fontId="3" fillId="6" borderId="8" xfId="0" applyFont="1" applyFill="1" applyBorder="1" applyAlignment="1">
      <alignment vertical="center" wrapText="1"/>
    </xf>
    <xf numFmtId="0" fontId="3" fillId="6" borderId="19" xfId="0" applyFont="1" applyFill="1" applyBorder="1" applyAlignment="1">
      <alignment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77" xfId="0" applyFont="1" applyBorder="1" applyAlignment="1">
      <alignment horizontal="center" vertical="center"/>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11" fillId="0" borderId="64" xfId="0" applyFont="1" applyBorder="1" applyAlignment="1">
      <alignment horizontal="left" vertical="center" wrapText="1"/>
    </xf>
    <xf numFmtId="0" fontId="0" fillId="0" borderId="50" xfId="0" applyFont="1" applyBorder="1" applyAlignment="1">
      <alignment horizontal="left" vertical="center" wrapText="1"/>
    </xf>
    <xf numFmtId="0" fontId="0" fillId="0" borderId="67" xfId="0" applyFont="1" applyBorder="1" applyAlignment="1">
      <alignment horizontal="left" vertical="center" wrapText="1"/>
    </xf>
    <xf numFmtId="0" fontId="0" fillId="0" borderId="39" xfId="0" applyFont="1" applyBorder="1" applyAlignment="1">
      <alignment horizontal="left" vertical="center" wrapText="1"/>
    </xf>
    <xf numFmtId="0" fontId="0" fillId="0" borderId="64" xfId="0" applyFont="1" applyBorder="1" applyAlignment="1">
      <alignment horizontal="left" vertical="center" wrapText="1"/>
    </xf>
    <xf numFmtId="0" fontId="0" fillId="0" borderId="8" xfId="0" applyFont="1" applyBorder="1" applyAlignment="1">
      <alignment horizontal="left" vertical="center" wrapText="1"/>
    </xf>
    <xf numFmtId="0" fontId="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3" fillId="0" borderId="11" xfId="0" applyFont="1" applyBorder="1" applyAlignment="1">
      <alignment horizontal="center" vertical="center"/>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3" fillId="0" borderId="13" xfId="0" applyFont="1" applyBorder="1" applyAlignment="1">
      <alignment horizontal="center" vertical="center"/>
    </xf>
    <xf numFmtId="0" fontId="7" fillId="0" borderId="8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3" fillId="3" borderId="57" xfId="0" applyFont="1" applyFill="1" applyBorder="1" applyAlignment="1">
      <alignment vertical="center" wrapText="1" shrinkToFit="1"/>
    </xf>
    <xf numFmtId="0" fontId="14" fillId="3" borderId="58" xfId="0" applyFont="1" applyFill="1" applyBorder="1" applyAlignment="1">
      <alignment vertical="center" wrapText="1" shrinkToFit="1"/>
    </xf>
    <xf numFmtId="0" fontId="14" fillId="3" borderId="59" xfId="0" applyFont="1" applyFill="1" applyBorder="1" applyAlignment="1">
      <alignment vertical="center" wrapText="1" shrinkToFi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9" fillId="0" borderId="23" xfId="0" applyFont="1" applyBorder="1" applyAlignment="1">
      <alignment horizontal="center" vertic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1" fillId="6" borderId="98" xfId="0" applyFont="1" applyFill="1" applyBorder="1" applyAlignment="1">
      <alignment horizontal="left" vertical="center" wrapText="1"/>
    </xf>
    <xf numFmtId="0" fontId="11" fillId="6" borderId="99" xfId="0" applyFont="1" applyFill="1" applyBorder="1" applyAlignment="1">
      <alignment horizontal="left" vertical="center" wrapText="1"/>
    </xf>
    <xf numFmtId="0" fontId="11" fillId="6" borderId="100" xfId="0"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8" xfId="0" applyFont="1" applyBorder="1" applyAlignment="1">
      <alignment horizontal="left" vertical="center" wrapText="1"/>
    </xf>
    <xf numFmtId="0" fontId="11" fillId="0" borderId="19" xfId="0" applyFont="1" applyBorder="1" applyAlignment="1">
      <alignment horizontal="left" vertical="center" wrapText="1"/>
    </xf>
    <xf numFmtId="0" fontId="11" fillId="6" borderId="98" xfId="0" applyFont="1" applyFill="1" applyBorder="1" applyAlignment="1">
      <alignment vertical="center" wrapText="1"/>
    </xf>
    <xf numFmtId="0" fontId="11" fillId="6" borderId="99" xfId="0" applyFont="1" applyFill="1" applyBorder="1" applyAlignment="1">
      <alignment vertical="center" wrapText="1"/>
    </xf>
    <xf numFmtId="0" fontId="11" fillId="6" borderId="100" xfId="0" applyFont="1" applyFill="1" applyBorder="1" applyAlignment="1">
      <alignment vertical="center" wrapText="1"/>
    </xf>
    <xf numFmtId="0" fontId="11" fillId="6" borderId="21" xfId="0" applyFont="1" applyFill="1" applyBorder="1" applyAlignment="1">
      <alignment vertical="center" wrapText="1"/>
    </xf>
    <xf numFmtId="0" fontId="11" fillId="6" borderId="15" xfId="0" applyFont="1" applyFill="1" applyBorder="1" applyAlignment="1">
      <alignment vertical="center" wrapText="1"/>
    </xf>
    <xf numFmtId="0" fontId="11" fillId="6" borderId="22"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11" fillId="0" borderId="23" xfId="0" applyFont="1" applyBorder="1" applyAlignment="1">
      <alignment vertical="center" wrapText="1"/>
    </xf>
    <xf numFmtId="0" fontId="11" fillId="0" borderId="3" xfId="0" applyFont="1" applyBorder="1" applyAlignment="1">
      <alignment vertical="center" wrapText="1"/>
    </xf>
    <xf numFmtId="0" fontId="11" fillId="0" borderId="17" xfId="0" applyFont="1" applyBorder="1" applyAlignment="1">
      <alignment vertical="center" wrapText="1"/>
    </xf>
    <xf numFmtId="0" fontId="2" fillId="6" borderId="41"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3" fillId="6" borderId="81"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0" fillId="0" borderId="81" xfId="0" applyFont="1" applyBorder="1" applyAlignment="1">
      <alignment vertical="center"/>
    </xf>
    <xf numFmtId="0" fontId="0" fillId="0" borderId="44" xfId="0" applyFont="1" applyBorder="1" applyAlignment="1">
      <alignment vertical="center"/>
    </xf>
    <xf numFmtId="0" fontId="3" fillId="6" borderId="23" xfId="0" applyFont="1" applyFill="1" applyBorder="1" applyAlignment="1">
      <alignment vertical="center" wrapText="1"/>
    </xf>
    <xf numFmtId="0" fontId="3" fillId="6" borderId="3" xfId="0" applyFont="1" applyFill="1" applyBorder="1" applyAlignment="1">
      <alignment vertical="center" wrapText="1"/>
    </xf>
    <xf numFmtId="0" fontId="3" fillId="6" borderId="17" xfId="0" applyFont="1" applyFill="1" applyBorder="1" applyAlignment="1">
      <alignmen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22" xfId="0" applyFont="1" applyBorder="1" applyAlignment="1">
      <alignment horizontal="left" vertical="center" wrapText="1"/>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0" fillId="6" borderId="41" xfId="0" applyFont="1" applyFill="1" applyBorder="1" applyAlignment="1">
      <alignment vertical="center" wrapText="1"/>
    </xf>
    <xf numFmtId="0" fontId="10" fillId="6" borderId="38" xfId="0" applyFont="1" applyFill="1" applyBorder="1" applyAlignment="1">
      <alignment vertical="center" wrapText="1"/>
    </xf>
    <xf numFmtId="0" fontId="11" fillId="0" borderId="92" xfId="0" applyFont="1" applyFill="1" applyBorder="1" applyAlignment="1">
      <alignment vertical="center" wrapText="1"/>
    </xf>
    <xf numFmtId="0" fontId="11" fillId="0" borderId="48" xfId="0" applyFont="1" applyFill="1" applyBorder="1" applyAlignment="1">
      <alignment vertical="center" wrapText="1"/>
    </xf>
    <xf numFmtId="0" fontId="11" fillId="0" borderId="41" xfId="0" applyFont="1" applyBorder="1" applyAlignment="1">
      <alignment vertical="center" wrapText="1"/>
    </xf>
    <xf numFmtId="0" fontId="11" fillId="0" borderId="38" xfId="0" applyFont="1" applyBorder="1" applyAlignment="1">
      <alignment vertical="center" wrapText="1"/>
    </xf>
    <xf numFmtId="0" fontId="11" fillId="0" borderId="20" xfId="0" applyFont="1" applyBorder="1" applyAlignment="1">
      <alignment vertical="center" wrapText="1"/>
    </xf>
    <xf numFmtId="0" fontId="11" fillId="0" borderId="8" xfId="0" applyFont="1" applyBorder="1" applyAlignment="1">
      <alignment vertical="center" wrapText="1"/>
    </xf>
    <xf numFmtId="0" fontId="11" fillId="0" borderId="19" xfId="0" applyFont="1" applyBorder="1" applyAlignment="1">
      <alignmen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2" fillId="6" borderId="47" xfId="0" applyFont="1" applyFill="1" applyBorder="1" applyAlignment="1">
      <alignment horizontal="left" vertical="center" wrapText="1"/>
    </xf>
    <xf numFmtId="0" fontId="11"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81" xfId="0" applyFont="1" applyBorder="1" applyAlignment="1">
      <alignment horizontal="left" vertical="center" wrapText="1"/>
    </xf>
    <xf numFmtId="0" fontId="0" fillId="0" borderId="44" xfId="0" applyFont="1" applyBorder="1" applyAlignment="1">
      <alignment horizontal="left" vertical="center" wrapText="1"/>
    </xf>
    <xf numFmtId="0" fontId="0" fillId="0" borderId="23"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92" xfId="0" applyFont="1" applyBorder="1" applyAlignment="1">
      <alignment horizontal="left" vertical="center" wrapText="1"/>
    </xf>
    <xf numFmtId="0" fontId="0" fillId="0" borderId="48" xfId="0" applyFont="1" applyBorder="1" applyAlignment="1">
      <alignment horizontal="lef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3" xfId="0" applyFont="1" applyBorder="1" applyAlignment="1">
      <alignment vertical="center" wrapText="1"/>
    </xf>
    <xf numFmtId="0" fontId="0" fillId="0" borderId="17" xfId="0" applyFont="1" applyBorder="1" applyAlignment="1">
      <alignment vertical="center"/>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7" fillId="6" borderId="21"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6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64"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7" fillId="6" borderId="94" xfId="0" applyFont="1" applyFill="1" applyBorder="1" applyAlignment="1">
      <alignment horizontal="center" vertical="center"/>
    </xf>
    <xf numFmtId="0" fontId="7" fillId="6" borderId="95" xfId="0" applyFont="1" applyFill="1" applyBorder="1" applyAlignment="1">
      <alignment horizontal="center" vertical="center"/>
    </xf>
    <xf numFmtId="0" fontId="7" fillId="6" borderId="96" xfId="0" applyFont="1" applyFill="1" applyBorder="1" applyAlignment="1">
      <alignment horizontal="center" vertical="center"/>
    </xf>
    <xf numFmtId="0" fontId="3" fillId="6" borderId="46" xfId="0" applyFont="1" applyFill="1" applyBorder="1" applyAlignment="1">
      <alignment vertical="center" wrapText="1"/>
    </xf>
    <xf numFmtId="0" fontId="3" fillId="6" borderId="47" xfId="0" applyFont="1" applyFill="1" applyBorder="1" applyAlignment="1">
      <alignmen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6" borderId="94" xfId="0" applyFont="1" applyFill="1" applyBorder="1" applyAlignment="1">
      <alignment vertical="center" wrapText="1"/>
    </xf>
    <xf numFmtId="0" fontId="3" fillId="6" borderId="95" xfId="0" applyFont="1" applyFill="1" applyBorder="1" applyAlignment="1">
      <alignment vertical="center" wrapText="1"/>
    </xf>
    <xf numFmtId="0" fontId="3" fillId="6" borderId="96" xfId="0" applyFont="1" applyFill="1" applyBorder="1" applyAlignment="1">
      <alignmen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7" fillId="6" borderId="97" xfId="0" applyFont="1" applyFill="1" applyBorder="1" applyAlignment="1">
      <alignment horizontal="center" vertical="center"/>
    </xf>
    <xf numFmtId="0" fontId="7" fillId="6" borderId="89" xfId="0" applyFont="1" applyFill="1" applyBorder="1" applyAlignment="1">
      <alignment horizontal="center" vertical="center"/>
    </xf>
    <xf numFmtId="0" fontId="7" fillId="6" borderId="8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165142</xdr:colOff>
      <xdr:row>9</xdr:row>
      <xdr:rowOff>34389</xdr:rowOff>
    </xdr:from>
    <xdr:to>
      <xdr:col>12</xdr:col>
      <xdr:colOff>479467</xdr:colOff>
      <xdr:row>10</xdr:row>
      <xdr:rowOff>120114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369999" y="2592532"/>
          <a:ext cx="1130754" cy="26261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9" zoomScale="70" zoomScaleNormal="70" workbookViewId="0">
      <selection activeCell="H31" sqref="H31"/>
    </sheetView>
  </sheetViews>
  <sheetFormatPr defaultRowHeight="13.5" x14ac:dyDescent="0.15"/>
  <cols>
    <col min="1" max="1" width="3.125" style="12" customWidth="1"/>
    <col min="2" max="5" width="5.125" style="12" customWidth="1"/>
    <col min="6" max="7" width="7.25" style="12" customWidth="1"/>
    <col min="8" max="17" width="10.625" style="12" customWidth="1"/>
    <col min="18" max="16384" width="9" style="12"/>
  </cols>
  <sheetData>
    <row r="1" spans="1:18" ht="3.75" customHeight="1" x14ac:dyDescent="0.15"/>
    <row r="2" spans="1:18" ht="17.25" x14ac:dyDescent="0.15">
      <c r="B2" s="223" t="s">
        <v>91</v>
      </c>
      <c r="C2" s="223"/>
      <c r="D2" s="223"/>
      <c r="E2" s="223"/>
      <c r="F2" s="223"/>
      <c r="G2" s="223"/>
      <c r="H2" s="223"/>
      <c r="I2" s="223"/>
      <c r="J2" s="223"/>
      <c r="K2" s="223"/>
      <c r="L2" s="223"/>
      <c r="M2" s="223"/>
      <c r="N2" s="223"/>
      <c r="O2" s="223"/>
      <c r="P2" s="223"/>
      <c r="Q2" s="223"/>
    </row>
    <row r="3" spans="1:18" x14ac:dyDescent="0.15">
      <c r="B3" s="15"/>
      <c r="C3" s="83"/>
      <c r="D3" s="83"/>
      <c r="E3" s="83"/>
      <c r="F3" s="83"/>
      <c r="G3" s="84"/>
      <c r="H3" s="83"/>
      <c r="I3" s="83"/>
      <c r="J3" s="83"/>
      <c r="K3" s="83"/>
      <c r="L3" s="83"/>
      <c r="M3" s="83"/>
      <c r="N3" s="83"/>
      <c r="O3" s="83"/>
    </row>
    <row r="4" spans="1:18" ht="24.75" customHeight="1" x14ac:dyDescent="0.15">
      <c r="G4" s="61"/>
      <c r="H4" s="61"/>
      <c r="I4" s="61"/>
      <c r="J4" s="62"/>
      <c r="K4" s="235" t="s">
        <v>9</v>
      </c>
      <c r="L4" s="231"/>
      <c r="M4" s="224" t="s">
        <v>111</v>
      </c>
      <c r="N4" s="225"/>
      <c r="O4" s="225"/>
      <c r="P4" s="225"/>
      <c r="Q4" s="226"/>
    </row>
    <row r="5" spans="1:18" ht="24.75" customHeight="1" x14ac:dyDescent="0.15">
      <c r="G5" s="16"/>
      <c r="H5" s="61"/>
      <c r="I5" s="61"/>
      <c r="J5" s="62"/>
      <c r="K5" s="235" t="s">
        <v>6</v>
      </c>
      <c r="L5" s="231"/>
      <c r="M5" s="227" t="s">
        <v>112</v>
      </c>
      <c r="N5" s="228"/>
      <c r="O5" s="228"/>
      <c r="P5" s="228"/>
      <c r="Q5" s="229"/>
    </row>
    <row r="6" spans="1:18" ht="24" customHeight="1" x14ac:dyDescent="0.15">
      <c r="B6" s="256" t="s">
        <v>105</v>
      </c>
      <c r="C6" s="256"/>
      <c r="D6" s="256"/>
      <c r="E6" s="256"/>
      <c r="F6" s="256"/>
      <c r="G6" s="256"/>
      <c r="H6" s="256"/>
      <c r="I6" s="256"/>
      <c r="J6" s="256"/>
      <c r="K6" s="256"/>
      <c r="L6" s="256"/>
      <c r="M6" s="256"/>
    </row>
    <row r="7" spans="1:18" ht="30.75" customHeight="1" x14ac:dyDescent="0.15">
      <c r="B7" s="207" t="s">
        <v>3</v>
      </c>
      <c r="C7" s="213"/>
      <c r="D7" s="213"/>
      <c r="E7" s="208"/>
      <c r="F7" s="230" t="s">
        <v>4</v>
      </c>
      <c r="G7" s="231"/>
      <c r="H7" s="232" t="s">
        <v>113</v>
      </c>
      <c r="I7" s="233"/>
      <c r="J7" s="233"/>
      <c r="K7" s="233"/>
      <c r="L7" s="233"/>
      <c r="M7" s="233"/>
      <c r="N7" s="233"/>
      <c r="O7" s="233"/>
      <c r="P7" s="233"/>
      <c r="Q7" s="234"/>
    </row>
    <row r="8" spans="1:18" ht="30.75" customHeight="1" x14ac:dyDescent="0.15">
      <c r="B8" s="214"/>
      <c r="C8" s="215"/>
      <c r="D8" s="215"/>
      <c r="E8" s="216"/>
      <c r="F8" s="230" t="s">
        <v>1</v>
      </c>
      <c r="G8" s="237"/>
      <c r="H8" s="257" t="s">
        <v>114</v>
      </c>
      <c r="I8" s="236"/>
      <c r="J8" s="236"/>
      <c r="K8" s="236"/>
      <c r="L8" s="236"/>
      <c r="M8" s="236"/>
      <c r="N8" s="236"/>
      <c r="O8" s="236"/>
      <c r="P8" s="236"/>
      <c r="Q8" s="237"/>
    </row>
    <row r="9" spans="1:18" ht="30.75" customHeight="1" x14ac:dyDescent="0.15">
      <c r="B9" s="214"/>
      <c r="C9" s="215"/>
      <c r="D9" s="215"/>
      <c r="E9" s="216"/>
      <c r="F9" s="207" t="s">
        <v>0</v>
      </c>
      <c r="G9" s="208"/>
      <c r="H9" s="209" t="s">
        <v>115</v>
      </c>
      <c r="I9" s="210"/>
      <c r="J9" s="210"/>
      <c r="K9" s="210"/>
      <c r="L9" s="210"/>
      <c r="M9" s="210"/>
      <c r="N9" s="210"/>
      <c r="O9" s="210"/>
      <c r="P9" s="210"/>
      <c r="Q9" s="211"/>
    </row>
    <row r="10" spans="1:18" x14ac:dyDescent="0.15">
      <c r="A10" s="63"/>
      <c r="B10" s="207" t="s">
        <v>29</v>
      </c>
      <c r="C10" s="245"/>
      <c r="D10" s="245"/>
      <c r="E10" s="245"/>
      <c r="F10" s="245"/>
      <c r="G10" s="246"/>
      <c r="H10" s="250" t="s">
        <v>28</v>
      </c>
      <c r="I10" s="251"/>
      <c r="J10" s="251"/>
      <c r="K10" s="251"/>
      <c r="L10" s="251"/>
      <c r="M10" s="251"/>
      <c r="N10" s="251"/>
      <c r="O10" s="251"/>
      <c r="P10" s="251"/>
      <c r="Q10" s="252"/>
      <c r="R10" s="63"/>
    </row>
    <row r="11" spans="1:18" x14ac:dyDescent="0.15">
      <c r="A11" s="63"/>
      <c r="B11" s="247"/>
      <c r="C11" s="248"/>
      <c r="D11" s="248"/>
      <c r="E11" s="248"/>
      <c r="F11" s="248"/>
      <c r="G11" s="249"/>
      <c r="H11" s="247"/>
      <c r="I11" s="248"/>
      <c r="J11" s="248"/>
      <c r="K11" s="248"/>
      <c r="L11" s="248"/>
      <c r="M11" s="248"/>
      <c r="N11" s="248"/>
      <c r="O11" s="248"/>
      <c r="P11" s="248"/>
      <c r="Q11" s="249"/>
      <c r="R11" s="63"/>
    </row>
    <row r="12" spans="1:18" ht="28.5" customHeight="1" x14ac:dyDescent="0.15">
      <c r="A12" s="63"/>
      <c r="B12" s="253" t="s">
        <v>2</v>
      </c>
      <c r="C12" s="254"/>
      <c r="D12" s="254"/>
      <c r="E12" s="254"/>
      <c r="F12" s="253" t="s">
        <v>4</v>
      </c>
      <c r="G12" s="255"/>
      <c r="H12" s="254" t="s">
        <v>116</v>
      </c>
      <c r="I12" s="254"/>
      <c r="J12" s="254"/>
      <c r="K12" s="254"/>
      <c r="L12" s="254"/>
      <c r="M12" s="254"/>
      <c r="N12" s="254"/>
      <c r="O12" s="254"/>
      <c r="P12" s="254"/>
      <c r="Q12" s="254"/>
      <c r="R12" s="63"/>
    </row>
    <row r="13" spans="1:18" ht="28.5" customHeight="1" x14ac:dyDescent="0.15">
      <c r="A13" s="63"/>
      <c r="B13" s="254"/>
      <c r="C13" s="254"/>
      <c r="D13" s="254"/>
      <c r="E13" s="254"/>
      <c r="F13" s="253" t="s">
        <v>1</v>
      </c>
      <c r="G13" s="254"/>
      <c r="H13" s="254" t="s">
        <v>117</v>
      </c>
      <c r="I13" s="254"/>
      <c r="J13" s="254"/>
      <c r="K13" s="254"/>
      <c r="L13" s="254"/>
      <c r="M13" s="254"/>
      <c r="N13" s="254"/>
      <c r="O13" s="254"/>
      <c r="P13" s="254"/>
      <c r="Q13" s="254"/>
      <c r="R13" s="63"/>
    </row>
    <row r="14" spans="1:18" x14ac:dyDescent="0.15">
      <c r="A14" s="63"/>
      <c r="B14" s="212" t="s">
        <v>5</v>
      </c>
      <c r="C14" s="213"/>
      <c r="D14" s="213"/>
      <c r="E14" s="213"/>
      <c r="F14" s="213"/>
      <c r="G14" s="208"/>
      <c r="H14" s="220" t="s">
        <v>8</v>
      </c>
      <c r="I14" s="221"/>
      <c r="J14" s="221"/>
      <c r="K14" s="221"/>
      <c r="L14" s="221"/>
      <c r="M14" s="221"/>
      <c r="N14" s="221"/>
      <c r="O14" s="221"/>
      <c r="P14" s="221"/>
      <c r="Q14" s="222"/>
      <c r="R14" s="63"/>
    </row>
    <row r="15" spans="1:18" x14ac:dyDescent="0.15">
      <c r="A15" s="63"/>
      <c r="B15" s="214"/>
      <c r="C15" s="215"/>
      <c r="D15" s="215"/>
      <c r="E15" s="215"/>
      <c r="F15" s="215"/>
      <c r="G15" s="216"/>
      <c r="H15" s="239" t="s">
        <v>118</v>
      </c>
      <c r="I15" s="240"/>
      <c r="J15" s="240"/>
      <c r="K15" s="240"/>
      <c r="L15" s="240"/>
      <c r="M15" s="240"/>
      <c r="N15" s="240"/>
      <c r="O15" s="240"/>
      <c r="P15" s="240"/>
      <c r="Q15" s="241"/>
      <c r="R15" s="63"/>
    </row>
    <row r="16" spans="1:18" x14ac:dyDescent="0.15">
      <c r="A16" s="63"/>
      <c r="B16" s="214"/>
      <c r="C16" s="215"/>
      <c r="D16" s="215"/>
      <c r="E16" s="215"/>
      <c r="F16" s="215"/>
      <c r="G16" s="216"/>
      <c r="H16" s="239"/>
      <c r="I16" s="240"/>
      <c r="J16" s="240"/>
      <c r="K16" s="240"/>
      <c r="L16" s="240"/>
      <c r="M16" s="240"/>
      <c r="N16" s="240"/>
      <c r="O16" s="240"/>
      <c r="P16" s="240"/>
      <c r="Q16" s="241"/>
      <c r="R16" s="63"/>
    </row>
    <row r="17" spans="1:18" x14ac:dyDescent="0.15">
      <c r="A17" s="63"/>
      <c r="B17" s="214"/>
      <c r="C17" s="215"/>
      <c r="D17" s="215"/>
      <c r="E17" s="215"/>
      <c r="F17" s="215"/>
      <c r="G17" s="216"/>
      <c r="H17" s="239"/>
      <c r="I17" s="240"/>
      <c r="J17" s="240"/>
      <c r="K17" s="240"/>
      <c r="L17" s="240"/>
      <c r="M17" s="240"/>
      <c r="N17" s="240"/>
      <c r="O17" s="240"/>
      <c r="P17" s="240"/>
      <c r="Q17" s="241"/>
      <c r="R17" s="63"/>
    </row>
    <row r="18" spans="1:18" x14ac:dyDescent="0.15">
      <c r="A18" s="63"/>
      <c r="B18" s="214"/>
      <c r="C18" s="215"/>
      <c r="D18" s="215"/>
      <c r="E18" s="215"/>
      <c r="F18" s="215"/>
      <c r="G18" s="216"/>
      <c r="H18" s="239"/>
      <c r="I18" s="240"/>
      <c r="J18" s="240"/>
      <c r="K18" s="240"/>
      <c r="L18" s="240"/>
      <c r="M18" s="240"/>
      <c r="N18" s="240"/>
      <c r="O18" s="240"/>
      <c r="P18" s="240"/>
      <c r="Q18" s="241"/>
      <c r="R18" s="63"/>
    </row>
    <row r="19" spans="1:18" x14ac:dyDescent="0.15">
      <c r="A19" s="63"/>
      <c r="B19" s="214"/>
      <c r="C19" s="215"/>
      <c r="D19" s="215"/>
      <c r="E19" s="215"/>
      <c r="F19" s="215"/>
      <c r="G19" s="216"/>
      <c r="H19" s="239"/>
      <c r="I19" s="240"/>
      <c r="J19" s="240"/>
      <c r="K19" s="240"/>
      <c r="L19" s="240"/>
      <c r="M19" s="240"/>
      <c r="N19" s="240"/>
      <c r="O19" s="240"/>
      <c r="P19" s="240"/>
      <c r="Q19" s="241"/>
      <c r="R19" s="63"/>
    </row>
    <row r="20" spans="1:18" x14ac:dyDescent="0.15">
      <c r="A20" s="63"/>
      <c r="B20" s="214"/>
      <c r="C20" s="215"/>
      <c r="D20" s="215"/>
      <c r="E20" s="215"/>
      <c r="F20" s="215"/>
      <c r="G20" s="216"/>
      <c r="H20" s="239"/>
      <c r="I20" s="240"/>
      <c r="J20" s="240"/>
      <c r="K20" s="240"/>
      <c r="L20" s="240"/>
      <c r="M20" s="240"/>
      <c r="N20" s="240"/>
      <c r="O20" s="240"/>
      <c r="P20" s="240"/>
      <c r="Q20" s="241"/>
      <c r="R20" s="63"/>
    </row>
    <row r="21" spans="1:18" x14ac:dyDescent="0.15">
      <c r="A21" s="63"/>
      <c r="B21" s="214"/>
      <c r="C21" s="215"/>
      <c r="D21" s="215"/>
      <c r="E21" s="215"/>
      <c r="F21" s="215"/>
      <c r="G21" s="216"/>
      <c r="H21" s="239"/>
      <c r="I21" s="240"/>
      <c r="J21" s="240"/>
      <c r="K21" s="240"/>
      <c r="L21" s="240"/>
      <c r="M21" s="240"/>
      <c r="N21" s="240"/>
      <c r="O21" s="240"/>
      <c r="P21" s="240"/>
      <c r="Q21" s="241"/>
      <c r="R21" s="63"/>
    </row>
    <row r="22" spans="1:18" x14ac:dyDescent="0.15">
      <c r="A22" s="63"/>
      <c r="B22" s="214"/>
      <c r="C22" s="215"/>
      <c r="D22" s="215"/>
      <c r="E22" s="215"/>
      <c r="F22" s="215"/>
      <c r="G22" s="216"/>
      <c r="H22" s="239"/>
      <c r="I22" s="240"/>
      <c r="J22" s="240"/>
      <c r="K22" s="240"/>
      <c r="L22" s="240"/>
      <c r="M22" s="240"/>
      <c r="N22" s="240"/>
      <c r="O22" s="240"/>
      <c r="P22" s="240"/>
      <c r="Q22" s="241"/>
      <c r="R22" s="63"/>
    </row>
    <row r="23" spans="1:18" x14ac:dyDescent="0.15">
      <c r="A23" s="63"/>
      <c r="B23" s="214"/>
      <c r="C23" s="215"/>
      <c r="D23" s="215"/>
      <c r="E23" s="215"/>
      <c r="F23" s="215"/>
      <c r="G23" s="216"/>
      <c r="H23" s="239"/>
      <c r="I23" s="240"/>
      <c r="J23" s="240"/>
      <c r="K23" s="240"/>
      <c r="L23" s="240"/>
      <c r="M23" s="240"/>
      <c r="N23" s="240"/>
      <c r="O23" s="240"/>
      <c r="P23" s="240"/>
      <c r="Q23" s="241"/>
      <c r="R23" s="63"/>
    </row>
    <row r="24" spans="1:18" x14ac:dyDescent="0.15">
      <c r="A24" s="63"/>
      <c r="B24" s="214"/>
      <c r="C24" s="215"/>
      <c r="D24" s="215"/>
      <c r="E24" s="215"/>
      <c r="F24" s="215"/>
      <c r="G24" s="216"/>
      <c r="H24" s="239"/>
      <c r="I24" s="240"/>
      <c r="J24" s="240"/>
      <c r="K24" s="240"/>
      <c r="L24" s="240"/>
      <c r="M24" s="240"/>
      <c r="N24" s="240"/>
      <c r="O24" s="240"/>
      <c r="P24" s="240"/>
      <c r="Q24" s="241"/>
      <c r="R24" s="63"/>
    </row>
    <row r="25" spans="1:18" x14ac:dyDescent="0.15">
      <c r="A25" s="63"/>
      <c r="B25" s="214"/>
      <c r="C25" s="215"/>
      <c r="D25" s="215"/>
      <c r="E25" s="215"/>
      <c r="F25" s="215"/>
      <c r="G25" s="216"/>
      <c r="H25" s="239"/>
      <c r="I25" s="240"/>
      <c r="J25" s="240"/>
      <c r="K25" s="240"/>
      <c r="L25" s="240"/>
      <c r="M25" s="240"/>
      <c r="N25" s="240"/>
      <c r="O25" s="240"/>
      <c r="P25" s="240"/>
      <c r="Q25" s="241"/>
      <c r="R25" s="63"/>
    </row>
    <row r="26" spans="1:18" x14ac:dyDescent="0.15">
      <c r="A26" s="63"/>
      <c r="B26" s="214"/>
      <c r="C26" s="215"/>
      <c r="D26" s="215"/>
      <c r="E26" s="215"/>
      <c r="F26" s="215"/>
      <c r="G26" s="216"/>
      <c r="H26" s="239"/>
      <c r="I26" s="240"/>
      <c r="J26" s="240"/>
      <c r="K26" s="240"/>
      <c r="L26" s="240"/>
      <c r="M26" s="240"/>
      <c r="N26" s="240"/>
      <c r="O26" s="240"/>
      <c r="P26" s="240"/>
      <c r="Q26" s="241"/>
      <c r="R26" s="63"/>
    </row>
    <row r="27" spans="1:18" x14ac:dyDescent="0.15">
      <c r="A27" s="63"/>
      <c r="B27" s="214"/>
      <c r="C27" s="215"/>
      <c r="D27" s="215"/>
      <c r="E27" s="215"/>
      <c r="F27" s="215"/>
      <c r="G27" s="216"/>
      <c r="H27" s="239"/>
      <c r="I27" s="240"/>
      <c r="J27" s="240"/>
      <c r="K27" s="240"/>
      <c r="L27" s="240"/>
      <c r="M27" s="240"/>
      <c r="N27" s="240"/>
      <c r="O27" s="240"/>
      <c r="P27" s="240"/>
      <c r="Q27" s="241"/>
      <c r="R27" s="63"/>
    </row>
    <row r="28" spans="1:18" x14ac:dyDescent="0.15">
      <c r="A28" s="63"/>
      <c r="B28" s="214"/>
      <c r="C28" s="215"/>
      <c r="D28" s="215"/>
      <c r="E28" s="215"/>
      <c r="F28" s="215"/>
      <c r="G28" s="216"/>
      <c r="H28" s="239"/>
      <c r="I28" s="240"/>
      <c r="J28" s="240"/>
      <c r="K28" s="240"/>
      <c r="L28" s="240"/>
      <c r="M28" s="240"/>
      <c r="N28" s="240"/>
      <c r="O28" s="240"/>
      <c r="P28" s="240"/>
      <c r="Q28" s="241"/>
      <c r="R28" s="63"/>
    </row>
    <row r="29" spans="1:18" x14ac:dyDescent="0.15">
      <c r="A29" s="63"/>
      <c r="B29" s="217"/>
      <c r="C29" s="218"/>
      <c r="D29" s="218"/>
      <c r="E29" s="218"/>
      <c r="F29" s="218"/>
      <c r="G29" s="219"/>
      <c r="H29" s="242"/>
      <c r="I29" s="243"/>
      <c r="J29" s="243"/>
      <c r="K29" s="243"/>
      <c r="L29" s="243"/>
      <c r="M29" s="243"/>
      <c r="N29" s="243"/>
      <c r="O29" s="243"/>
      <c r="P29" s="243"/>
      <c r="Q29" s="244"/>
      <c r="R29" s="63"/>
    </row>
    <row r="30" spans="1:18" ht="30.75" customHeight="1" x14ac:dyDescent="0.15">
      <c r="B30" s="235" t="s">
        <v>7</v>
      </c>
      <c r="C30" s="236"/>
      <c r="D30" s="236"/>
      <c r="E30" s="236"/>
      <c r="F30" s="236"/>
      <c r="G30" s="237"/>
      <c r="H30" s="235" t="s">
        <v>119</v>
      </c>
      <c r="I30" s="238"/>
      <c r="J30" s="238"/>
      <c r="K30" s="238"/>
      <c r="L30" s="238"/>
      <c r="M30" s="238"/>
      <c r="N30" s="238"/>
      <c r="O30" s="238"/>
      <c r="P30" s="238"/>
      <c r="Q30" s="231"/>
    </row>
  </sheetData>
  <mergeCells count="25">
    <mergeCell ref="B30:G30"/>
    <mergeCell ref="H30:Q30"/>
    <mergeCell ref="K4:L4"/>
    <mergeCell ref="K5:L5"/>
    <mergeCell ref="H15:Q29"/>
    <mergeCell ref="B10:G11"/>
    <mergeCell ref="H10:Q11"/>
    <mergeCell ref="B12:E13"/>
    <mergeCell ref="F12:G12"/>
    <mergeCell ref="H12:Q12"/>
    <mergeCell ref="F13:G13"/>
    <mergeCell ref="H13:Q13"/>
    <mergeCell ref="B7:E9"/>
    <mergeCell ref="B6:M6"/>
    <mergeCell ref="F8:G8"/>
    <mergeCell ref="H8:Q8"/>
    <mergeCell ref="F9:G9"/>
    <mergeCell ref="H9:Q9"/>
    <mergeCell ref="B14:G29"/>
    <mergeCell ref="H14:Q14"/>
    <mergeCell ref="B2:Q2"/>
    <mergeCell ref="M4:Q4"/>
    <mergeCell ref="M5:Q5"/>
    <mergeCell ref="F7:G7"/>
    <mergeCell ref="H7:Q7"/>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8"/>
  <sheetViews>
    <sheetView tabSelected="1" view="pageBreakPreview" zoomScale="55" zoomScaleNormal="75" zoomScaleSheetLayoutView="55" workbookViewId="0"/>
  </sheetViews>
  <sheetFormatPr defaultRowHeight="13.5" x14ac:dyDescent="0.15"/>
  <cols>
    <col min="1" max="1" width="7.25" style="6" customWidth="1"/>
    <col min="2" max="4" width="3.625" style="6" customWidth="1"/>
    <col min="5" max="10" width="4.375" style="6" customWidth="1"/>
    <col min="11" max="11" width="10.75" style="176" customWidth="1"/>
    <col min="12" max="12" width="1.25" style="12" hidden="1" customWidth="1"/>
    <col min="13" max="13" width="10.875" style="12" hidden="1" customWidth="1"/>
    <col min="14" max="16" width="9" style="12" hidden="1" customWidth="1"/>
    <col min="17" max="17" width="11.875" style="12" hidden="1" customWidth="1"/>
    <col min="18" max="18" width="9" style="12" hidden="1" customWidth="1"/>
    <col min="19" max="21" width="5.5" style="12" hidden="1" customWidth="1"/>
    <col min="22" max="23" width="15.25" style="12" hidden="1" customWidth="1"/>
    <col min="24" max="25" width="20.625" style="12" customWidth="1"/>
    <col min="26" max="26" width="10.75" style="12" customWidth="1"/>
    <col min="27" max="34" width="9" style="12" hidden="1" customWidth="1"/>
    <col min="35" max="35" width="8" style="12" hidden="1" customWidth="1"/>
    <col min="36" max="36" width="5.625" style="12" hidden="1" customWidth="1"/>
    <col min="37" max="38" width="20.625" style="12" customWidth="1"/>
    <col min="39" max="43" width="6.75" style="12" customWidth="1"/>
    <col min="44" max="16384" width="9" style="12"/>
  </cols>
  <sheetData>
    <row r="1" spans="1:43" ht="22.5" customHeight="1" x14ac:dyDescent="0.15">
      <c r="B1" s="93" t="s">
        <v>90</v>
      </c>
      <c r="C1" s="93"/>
      <c r="D1" s="93"/>
      <c r="E1" s="93"/>
      <c r="F1" s="93"/>
      <c r="G1" s="93"/>
      <c r="H1" s="93"/>
      <c r="I1" s="93"/>
      <c r="J1" s="93"/>
      <c r="K1" s="174"/>
      <c r="AM1" s="96" t="s">
        <v>31</v>
      </c>
    </row>
    <row r="2" spans="1:43" ht="20.25" customHeight="1" x14ac:dyDescent="0.15">
      <c r="B2" s="93"/>
      <c r="C2" s="93"/>
      <c r="D2" s="93"/>
      <c r="E2" s="93"/>
      <c r="F2" s="93"/>
      <c r="G2" s="93"/>
      <c r="H2" s="93"/>
      <c r="I2" s="93"/>
      <c r="J2" s="93"/>
      <c r="K2" s="174"/>
      <c r="L2" s="93"/>
      <c r="M2" s="93"/>
      <c r="N2" s="93"/>
      <c r="O2" s="93"/>
      <c r="P2" s="93"/>
      <c r="Q2" s="93"/>
      <c r="R2" s="93"/>
      <c r="S2" s="93"/>
      <c r="T2" s="93"/>
      <c r="U2" s="93"/>
      <c r="V2" s="93"/>
      <c r="W2" s="93"/>
      <c r="X2" s="93"/>
      <c r="Y2" s="93"/>
      <c r="Z2" s="93"/>
      <c r="AN2" s="94" t="s">
        <v>32</v>
      </c>
      <c r="AO2" s="255" t="s">
        <v>38</v>
      </c>
      <c r="AP2" s="255"/>
    </row>
    <row r="3" spans="1:43" ht="20.25" customHeight="1" x14ac:dyDescent="0.15">
      <c r="B3" s="93"/>
      <c r="C3" s="93"/>
      <c r="D3" s="93"/>
      <c r="E3" s="93"/>
      <c r="F3" s="93"/>
      <c r="G3" s="93"/>
      <c r="H3" s="93"/>
      <c r="I3" s="93"/>
      <c r="J3" s="93"/>
      <c r="K3" s="174"/>
      <c r="L3" s="93"/>
      <c r="M3" s="93"/>
      <c r="N3" s="93"/>
      <c r="O3" s="93"/>
      <c r="P3" s="93"/>
      <c r="Q3" s="93"/>
      <c r="R3" s="93"/>
      <c r="S3" s="93"/>
      <c r="T3" s="93"/>
      <c r="U3" s="93"/>
      <c r="V3" s="93"/>
      <c r="W3" s="93"/>
      <c r="X3" s="93"/>
      <c r="Y3" s="93"/>
      <c r="Z3" s="93"/>
      <c r="AN3" s="94" t="s">
        <v>33</v>
      </c>
      <c r="AO3" s="255" t="s">
        <v>39</v>
      </c>
      <c r="AP3" s="255"/>
    </row>
    <row r="4" spans="1:43" ht="20.25" customHeight="1" x14ac:dyDescent="0.15">
      <c r="B4" s="428" t="s">
        <v>23</v>
      </c>
      <c r="C4" s="429"/>
      <c r="D4" s="430"/>
      <c r="E4" s="434" t="s">
        <v>106</v>
      </c>
      <c r="F4" s="435"/>
      <c r="G4" s="435"/>
      <c r="H4" s="435"/>
      <c r="I4" s="435"/>
      <c r="J4" s="436"/>
      <c r="K4" s="440" t="s">
        <v>24</v>
      </c>
      <c r="L4" s="178"/>
      <c r="M4" s="178"/>
      <c r="N4" s="178"/>
      <c r="O4" s="178"/>
      <c r="P4" s="178"/>
      <c r="Q4" s="178"/>
      <c r="R4" s="178"/>
      <c r="S4" s="178"/>
      <c r="T4" s="178"/>
      <c r="U4" s="178"/>
      <c r="V4" s="178"/>
      <c r="W4" s="178"/>
      <c r="X4" s="428" t="s">
        <v>107</v>
      </c>
      <c r="Y4" s="430"/>
      <c r="Z4" s="442" t="s">
        <v>25</v>
      </c>
      <c r="AA4" s="1"/>
      <c r="AB4" s="1"/>
      <c r="AC4" s="1"/>
      <c r="AD4" s="1"/>
      <c r="AE4" s="1"/>
      <c r="AF4" s="1"/>
      <c r="AG4" s="1"/>
      <c r="AH4" s="1"/>
      <c r="AI4" s="1"/>
      <c r="AJ4" s="1"/>
      <c r="AK4" s="443" t="s">
        <v>108</v>
      </c>
      <c r="AL4" s="444"/>
      <c r="AN4" s="94" t="s">
        <v>34</v>
      </c>
      <c r="AO4" s="255" t="s">
        <v>36</v>
      </c>
      <c r="AP4" s="255"/>
    </row>
    <row r="5" spans="1:43" ht="20.25" customHeight="1" thickBot="1" x14ac:dyDescent="0.2">
      <c r="B5" s="431"/>
      <c r="C5" s="432"/>
      <c r="D5" s="433"/>
      <c r="E5" s="437"/>
      <c r="F5" s="438"/>
      <c r="G5" s="438"/>
      <c r="H5" s="438"/>
      <c r="I5" s="438"/>
      <c r="J5" s="439"/>
      <c r="K5" s="441"/>
      <c r="L5" s="179"/>
      <c r="M5" s="179"/>
      <c r="N5" s="179"/>
      <c r="O5" s="179"/>
      <c r="P5" s="179"/>
      <c r="Q5" s="179"/>
      <c r="R5" s="179"/>
      <c r="S5" s="179"/>
      <c r="T5" s="179"/>
      <c r="U5" s="179"/>
      <c r="V5" s="179"/>
      <c r="W5" s="179"/>
      <c r="X5" s="431"/>
      <c r="Y5" s="433"/>
      <c r="Z5" s="440"/>
      <c r="AA5" s="1"/>
      <c r="AB5" s="1"/>
      <c r="AC5" s="1"/>
      <c r="AD5" s="1"/>
      <c r="AE5" s="1"/>
      <c r="AF5" s="1"/>
      <c r="AG5" s="1"/>
      <c r="AH5" s="1"/>
      <c r="AI5" s="1"/>
      <c r="AJ5" s="1"/>
      <c r="AK5" s="445"/>
      <c r="AL5" s="446"/>
      <c r="AN5" s="97" t="s">
        <v>35</v>
      </c>
      <c r="AO5" s="482" t="s">
        <v>37</v>
      </c>
      <c r="AP5" s="482"/>
    </row>
    <row r="6" spans="1:43" s="4" customFormat="1" ht="30.75" customHeight="1" thickBot="1" x14ac:dyDescent="0.2">
      <c r="A6" s="19"/>
      <c r="B6" s="455" t="s">
        <v>30</v>
      </c>
      <c r="C6" s="456"/>
      <c r="D6" s="456"/>
      <c r="E6" s="456"/>
      <c r="F6" s="456"/>
      <c r="G6" s="456"/>
      <c r="H6" s="456"/>
      <c r="I6" s="456"/>
      <c r="J6" s="457"/>
      <c r="K6" s="471" t="s">
        <v>41</v>
      </c>
      <c r="L6" s="472"/>
      <c r="M6" s="472"/>
      <c r="N6" s="472"/>
      <c r="O6" s="472"/>
      <c r="P6" s="472"/>
      <c r="Q6" s="472"/>
      <c r="R6" s="472"/>
      <c r="S6" s="472"/>
      <c r="T6" s="472"/>
      <c r="U6" s="472"/>
      <c r="V6" s="472"/>
      <c r="W6" s="472"/>
      <c r="X6" s="472"/>
      <c r="Y6" s="473"/>
      <c r="Z6" s="471" t="s">
        <v>40</v>
      </c>
      <c r="AA6" s="472"/>
      <c r="AB6" s="472"/>
      <c r="AC6" s="472"/>
      <c r="AD6" s="472"/>
      <c r="AE6" s="472"/>
      <c r="AF6" s="472"/>
      <c r="AG6" s="472"/>
      <c r="AH6" s="472"/>
      <c r="AI6" s="472"/>
      <c r="AJ6" s="472"/>
      <c r="AK6" s="472"/>
      <c r="AL6" s="473"/>
      <c r="AM6" s="486" t="s">
        <v>45</v>
      </c>
      <c r="AN6" s="487"/>
      <c r="AO6" s="487"/>
      <c r="AP6" s="487"/>
      <c r="AQ6" s="488"/>
    </row>
    <row r="7" spans="1:43" s="129" customFormat="1" ht="30.75" customHeight="1" thickTop="1" thickBot="1" x14ac:dyDescent="0.2">
      <c r="A7" s="121"/>
      <c r="B7" s="379" t="s">
        <v>64</v>
      </c>
      <c r="C7" s="380"/>
      <c r="D7" s="380"/>
      <c r="E7" s="380"/>
      <c r="F7" s="380"/>
      <c r="G7" s="380"/>
      <c r="H7" s="380"/>
      <c r="I7" s="380"/>
      <c r="J7" s="381"/>
      <c r="K7" s="187" t="s">
        <v>43</v>
      </c>
      <c r="L7" s="188"/>
      <c r="M7" s="188"/>
      <c r="N7" s="188"/>
      <c r="O7" s="188"/>
      <c r="P7" s="188"/>
      <c r="Q7" s="188"/>
      <c r="R7" s="188"/>
      <c r="S7" s="188"/>
      <c r="T7" s="188"/>
      <c r="U7" s="188"/>
      <c r="V7" s="188"/>
      <c r="W7" s="188"/>
      <c r="X7" s="491" t="s">
        <v>65</v>
      </c>
      <c r="Y7" s="485"/>
      <c r="Z7" s="189" t="s">
        <v>43</v>
      </c>
      <c r="AA7" s="190"/>
      <c r="AB7" s="190"/>
      <c r="AC7" s="190"/>
      <c r="AD7" s="190"/>
      <c r="AE7" s="190"/>
      <c r="AF7" s="190"/>
      <c r="AG7" s="190"/>
      <c r="AH7" s="190"/>
      <c r="AI7" s="190"/>
      <c r="AJ7" s="190"/>
      <c r="AK7" s="548" t="s">
        <v>65</v>
      </c>
      <c r="AL7" s="549"/>
      <c r="AM7" s="489"/>
      <c r="AN7" s="352"/>
      <c r="AO7" s="352"/>
      <c r="AP7" s="352"/>
      <c r="AQ7" s="490"/>
    </row>
    <row r="8" spans="1:43" s="129" customFormat="1" ht="30.75" hidden="1" customHeight="1" thickTop="1" thickBot="1" x14ac:dyDescent="0.2">
      <c r="A8" s="121"/>
      <c r="B8" s="183"/>
      <c r="C8" s="184"/>
      <c r="D8" s="184"/>
      <c r="E8" s="184"/>
      <c r="F8" s="184"/>
      <c r="G8" s="184"/>
      <c r="H8" s="184"/>
      <c r="I8" s="184"/>
      <c r="J8" s="185"/>
      <c r="K8" s="186"/>
      <c r="L8" s="123"/>
      <c r="M8" s="123"/>
      <c r="N8" s="123"/>
      <c r="O8" s="123"/>
      <c r="P8" s="124"/>
      <c r="Q8" s="95" t="s">
        <v>103</v>
      </c>
      <c r="R8" s="474" t="s">
        <v>104</v>
      </c>
      <c r="S8" s="474"/>
      <c r="T8" s="474"/>
      <c r="U8" s="475"/>
      <c r="V8" s="126"/>
      <c r="W8" s="126"/>
      <c r="X8" s="126"/>
      <c r="Y8" s="126"/>
      <c r="Z8" s="117"/>
      <c r="AA8" s="123"/>
      <c r="AB8" s="123"/>
      <c r="AC8" s="123"/>
      <c r="AD8" s="123"/>
      <c r="AE8" s="124"/>
      <c r="AF8" s="124"/>
      <c r="AG8" s="125"/>
      <c r="AH8" s="126"/>
      <c r="AI8" s="126"/>
      <c r="AJ8" s="126"/>
      <c r="AK8" s="126"/>
      <c r="AL8" s="126"/>
      <c r="AM8" s="122"/>
      <c r="AN8" s="127"/>
      <c r="AO8" s="127"/>
      <c r="AP8" s="127"/>
      <c r="AQ8" s="128"/>
    </row>
    <row r="9" spans="1:43" ht="25.5" hidden="1" customHeight="1" thickTop="1" thickBot="1" x14ac:dyDescent="0.2">
      <c r="B9" s="379" t="s">
        <v>10</v>
      </c>
      <c r="C9" s="380"/>
      <c r="D9" s="380"/>
      <c r="E9" s="380"/>
      <c r="F9" s="380"/>
      <c r="G9" s="380"/>
      <c r="H9" s="380"/>
      <c r="I9" s="380"/>
      <c r="J9" s="381"/>
      <c r="K9" s="167" t="s">
        <v>15</v>
      </c>
      <c r="L9" s="85"/>
      <c r="M9" s="85"/>
      <c r="N9" s="85"/>
      <c r="O9" s="85"/>
      <c r="P9" s="86" t="s">
        <v>92</v>
      </c>
      <c r="Q9" s="87">
        <v>3</v>
      </c>
      <c r="R9" s="88">
        <v>2.5</v>
      </c>
      <c r="S9" s="85" t="s">
        <v>93</v>
      </c>
      <c r="T9" s="85"/>
      <c r="U9" s="85"/>
      <c r="V9" s="85"/>
      <c r="W9" s="85"/>
      <c r="X9" s="85"/>
      <c r="Y9" s="85"/>
      <c r="Z9" s="106" t="s">
        <v>15</v>
      </c>
      <c r="AA9" s="89"/>
      <c r="AB9" s="89"/>
      <c r="AC9" s="89"/>
      <c r="AD9" s="89"/>
      <c r="AE9" s="90" t="s">
        <v>92</v>
      </c>
      <c r="AF9" s="91">
        <v>3</v>
      </c>
      <c r="AG9" s="92">
        <v>2.5</v>
      </c>
      <c r="AH9" s="89" t="s">
        <v>93</v>
      </c>
      <c r="AI9" s="89"/>
      <c r="AJ9" s="89"/>
      <c r="AK9" s="89"/>
      <c r="AL9" s="89"/>
      <c r="AM9" s="483" t="s">
        <v>15</v>
      </c>
      <c r="AN9" s="484"/>
      <c r="AO9" s="484"/>
      <c r="AP9" s="484"/>
      <c r="AQ9" s="485"/>
    </row>
    <row r="10" spans="1:43" s="1" customFormat="1" ht="40.5" customHeight="1" thickBot="1" x14ac:dyDescent="0.2">
      <c r="A10" s="20"/>
      <c r="B10" s="382" t="s">
        <v>47</v>
      </c>
      <c r="C10" s="383"/>
      <c r="D10" s="383"/>
      <c r="E10" s="383"/>
      <c r="F10" s="383"/>
      <c r="G10" s="383"/>
      <c r="H10" s="383"/>
      <c r="I10" s="383"/>
      <c r="J10" s="384"/>
      <c r="K10" s="107" t="str">
        <f>IF(M10="評価なし","評価なし",IF(M10&gt;=2.5,"A",IF(M10&gt;=1.5,"B", IF(M10&gt;=0.5,"C",IF(M10&lt;0.5,"D","評価なし")))))</f>
        <v>A</v>
      </c>
      <c r="L10" s="66"/>
      <c r="M10" s="67">
        <f>IF(AND(M12="評価なし",M14="評価なし",M16="評価なし",M21="評価なし",M22="評価なし",M27="評価なし",M28="評価なし",M29="評価なし",M30="評価なし"),"評価なし",(N12+N14+N16+N21+N22+N27+N28+N29+N30)/(9-N10))</f>
        <v>2.7777777777777777</v>
      </c>
      <c r="N10" s="68">
        <f>COUNTIF(M12:M17,"評価なし")+COUNTIF(M21:M22,"評価なし")+COUNTIF(M27:M30,"評価なし")</f>
        <v>0</v>
      </c>
      <c r="O10" s="66"/>
      <c r="P10" s="69" t="s">
        <v>94</v>
      </c>
      <c r="Q10" s="70">
        <v>2</v>
      </c>
      <c r="R10" s="71">
        <v>1.5</v>
      </c>
      <c r="S10" s="66" t="s">
        <v>93</v>
      </c>
      <c r="T10" s="66">
        <v>2.5</v>
      </c>
      <c r="U10" s="66" t="s">
        <v>95</v>
      </c>
      <c r="V10" s="66"/>
      <c r="W10" s="66"/>
      <c r="X10" s="498"/>
      <c r="Y10" s="499"/>
      <c r="Z10" s="107" t="str">
        <f>IF(AB10="評価なし","評価なし",IF(AB10&gt;=2.5,"A",IF(AB10&gt;=1.5,"B", IF(AB10&gt;=0.5,"C",IF(AB10&lt;0.5,"D","評価なし")))))</f>
        <v>A</v>
      </c>
      <c r="AA10" s="2"/>
      <c r="AB10" s="64">
        <f>IF(AND(AB12="評価なし",AB14="評価なし",AB16="評価なし",AB21="評価なし",AB22="評価なし",AB27="評価なし",AB28="評価なし",AB29="評価なし",AB30="評価なし"),"評価なし",(AC12+AC14+AC16+AC21+AC22+AC27+AC28+AC29+AC30)/(9-AC10))</f>
        <v>3</v>
      </c>
      <c r="AC10" s="41">
        <f>COUNTIF(AB12:AB17,"評価なし")+COUNTIF(AB21:AB22,"評価なし")+COUNTIF(AB27:AB30,"評価なし")</f>
        <v>0</v>
      </c>
      <c r="AD10" s="2"/>
      <c r="AE10" s="18" t="s">
        <v>94</v>
      </c>
      <c r="AF10" s="24">
        <v>2</v>
      </c>
      <c r="AG10" s="25">
        <v>1.5</v>
      </c>
      <c r="AH10" s="26" t="s">
        <v>93</v>
      </c>
      <c r="AI10" s="26">
        <v>2.5</v>
      </c>
      <c r="AJ10" s="26" t="s">
        <v>95</v>
      </c>
      <c r="AK10" s="498"/>
      <c r="AL10" s="518"/>
      <c r="AM10" s="382" t="s">
        <v>44</v>
      </c>
      <c r="AN10" s="383"/>
      <c r="AO10" s="383"/>
      <c r="AP10" s="383"/>
      <c r="AQ10" s="384"/>
    </row>
    <row r="11" spans="1:43" ht="42" customHeight="1" x14ac:dyDescent="0.15">
      <c r="B11" s="385" t="s">
        <v>16</v>
      </c>
      <c r="C11" s="386"/>
      <c r="D11" s="386"/>
      <c r="E11" s="386"/>
      <c r="F11" s="386"/>
      <c r="G11" s="386"/>
      <c r="H11" s="386"/>
      <c r="I11" s="386"/>
      <c r="J11" s="387"/>
      <c r="K11" s="116" t="str">
        <f>IF(M11="評価なし","評価なし",IF(M11&gt;=2.5,"A",IF(M11&gt;=1.5,"B", IF(M11&gt;=0.5,"C",IF(M11&lt;0.5,"D","評価なし")))))</f>
        <v>A</v>
      </c>
      <c r="L11" s="16"/>
      <c r="M11" s="65">
        <f>IF(AND(M12="評価なし",M14="評価なし",M16="評価なし"),"評価なし",(N12+N14+N16)/(3-N11))</f>
        <v>3</v>
      </c>
      <c r="N11" s="16">
        <f>COUNTIF(M12:M17,"評価なし")</f>
        <v>0</v>
      </c>
      <c r="O11" s="16"/>
      <c r="P11" s="27" t="s">
        <v>96</v>
      </c>
      <c r="Q11" s="28">
        <v>1</v>
      </c>
      <c r="R11" s="29">
        <v>0.5</v>
      </c>
      <c r="S11" s="30" t="s">
        <v>93</v>
      </c>
      <c r="T11" s="30">
        <v>1.5</v>
      </c>
      <c r="U11" s="30" t="s">
        <v>95</v>
      </c>
      <c r="V11" s="30"/>
      <c r="W11" s="30"/>
      <c r="X11" s="500"/>
      <c r="Y11" s="501"/>
      <c r="Z11" s="118" t="str">
        <f>IF(AB11="評価なし","評価なし",IF(AB11&gt;=2.5,"A",IF(AB11&gt;=1.5,"B", IF(AB11&gt;=0.5,"C",IF(AB11&lt;0.5,"D","評価なし")))))</f>
        <v>A</v>
      </c>
      <c r="AA11" s="16"/>
      <c r="AB11" s="13">
        <f>IF(AND(AB12="評価なし",AB14="評価なし",AB16="評価なし"),"評価なし",(AC12+AC14+AC16)/(3-AC11))</f>
        <v>3</v>
      </c>
      <c r="AC11" s="16">
        <f>COUNTIF(AB12:AB17,"評価なし")</f>
        <v>0</v>
      </c>
      <c r="AD11" s="16"/>
      <c r="AE11" s="203" t="s">
        <v>96</v>
      </c>
      <c r="AF11" s="10">
        <v>1</v>
      </c>
      <c r="AG11" s="8">
        <v>0.5</v>
      </c>
      <c r="AH11" s="9" t="s">
        <v>93</v>
      </c>
      <c r="AI11" s="9">
        <v>1.5</v>
      </c>
      <c r="AJ11" s="9" t="s">
        <v>95</v>
      </c>
      <c r="AK11" s="313"/>
      <c r="AL11" s="314"/>
      <c r="AM11" s="385" t="s">
        <v>16</v>
      </c>
      <c r="AN11" s="386"/>
      <c r="AO11" s="386"/>
      <c r="AP11" s="386"/>
      <c r="AQ11" s="387"/>
    </row>
    <row r="12" spans="1:43" ht="52.5" customHeight="1" x14ac:dyDescent="0.15">
      <c r="B12" s="388" t="s">
        <v>80</v>
      </c>
      <c r="C12" s="389"/>
      <c r="D12" s="389"/>
      <c r="E12" s="389"/>
      <c r="F12" s="389"/>
      <c r="G12" s="389"/>
      <c r="H12" s="389"/>
      <c r="I12" s="389"/>
      <c r="J12" s="390"/>
      <c r="K12" s="481" t="s">
        <v>92</v>
      </c>
      <c r="L12" s="42"/>
      <c r="M12" s="476" t="str">
        <f>IF(K12="A","3",IF(K12="B","2", IF(K12="C","1",IF(K12="D","0","評価なし"))))</f>
        <v>3</v>
      </c>
      <c r="N12" s="74" t="str">
        <f>IF(M12="評価なし",0,M12)</f>
        <v>3</v>
      </c>
      <c r="O12" s="42"/>
      <c r="P12" s="105" t="s">
        <v>97</v>
      </c>
      <c r="Q12" s="76">
        <v>0</v>
      </c>
      <c r="R12" s="77">
        <v>0.5</v>
      </c>
      <c r="S12" s="78" t="s">
        <v>95</v>
      </c>
      <c r="T12" s="78"/>
      <c r="U12" s="78"/>
      <c r="V12" s="78"/>
      <c r="W12" s="78"/>
      <c r="X12" s="502" t="s">
        <v>153</v>
      </c>
      <c r="Y12" s="503"/>
      <c r="Z12" s="481" t="s">
        <v>92</v>
      </c>
      <c r="AA12" s="114"/>
      <c r="AB12" s="532" t="str">
        <f>IF(Z12="A","3",IF(Z12="B","2", IF(Z12="C","1",IF(Z12="D","0","評価なし"))))</f>
        <v>3</v>
      </c>
      <c r="AC12" s="57" t="str">
        <f>IF(AB12="評価なし",0,AB12)</f>
        <v>3</v>
      </c>
      <c r="AD12" s="114"/>
      <c r="AE12" s="130" t="s">
        <v>97</v>
      </c>
      <c r="AF12" s="131">
        <v>0</v>
      </c>
      <c r="AG12" s="132">
        <v>0.5</v>
      </c>
      <c r="AH12" s="133" t="s">
        <v>95</v>
      </c>
      <c r="AI12" s="133"/>
      <c r="AJ12" s="133"/>
      <c r="AK12" s="519" t="s">
        <v>205</v>
      </c>
      <c r="AL12" s="520"/>
      <c r="AM12" s="492" t="s">
        <v>207</v>
      </c>
      <c r="AN12" s="493"/>
      <c r="AO12" s="493"/>
      <c r="AP12" s="493"/>
      <c r="AQ12" s="494"/>
    </row>
    <row r="13" spans="1:43" ht="52.5" customHeight="1" x14ac:dyDescent="0.15">
      <c r="B13" s="391"/>
      <c r="C13" s="392"/>
      <c r="D13" s="392"/>
      <c r="E13" s="392"/>
      <c r="F13" s="392"/>
      <c r="G13" s="392"/>
      <c r="H13" s="392"/>
      <c r="I13" s="392"/>
      <c r="J13" s="393"/>
      <c r="K13" s="479"/>
      <c r="L13" s="43"/>
      <c r="M13" s="477" t="str">
        <f>IF(K13="A","10",IF(K13="B","8", IF(K13="C","7",IF(K13="D","5","0"))))</f>
        <v>0</v>
      </c>
      <c r="N13" s="43"/>
      <c r="O13" s="43"/>
      <c r="P13" s="79" t="s">
        <v>98</v>
      </c>
      <c r="Q13" s="43"/>
      <c r="R13" s="43"/>
      <c r="S13" s="43"/>
      <c r="T13" s="43"/>
      <c r="U13" s="43"/>
      <c r="V13" s="43"/>
      <c r="W13" s="43"/>
      <c r="X13" s="504"/>
      <c r="Y13" s="505"/>
      <c r="Z13" s="479"/>
      <c r="AA13" s="59"/>
      <c r="AB13" s="533" t="str">
        <f>IF(Z13="A","10",IF(Z13="B","8", IF(Z13="C","7",IF(Z13="D","5","0"))))</f>
        <v>0</v>
      </c>
      <c r="AC13" s="59"/>
      <c r="AD13" s="59"/>
      <c r="AE13" s="134" t="s">
        <v>98</v>
      </c>
      <c r="AF13" s="59"/>
      <c r="AG13" s="59"/>
      <c r="AH13" s="59"/>
      <c r="AI13" s="59"/>
      <c r="AJ13" s="59"/>
      <c r="AK13" s="521"/>
      <c r="AL13" s="522"/>
      <c r="AM13" s="495"/>
      <c r="AN13" s="496"/>
      <c r="AO13" s="496"/>
      <c r="AP13" s="496"/>
      <c r="AQ13" s="497"/>
    </row>
    <row r="14" spans="1:43" ht="52.5" customHeight="1" x14ac:dyDescent="0.15">
      <c r="B14" s="394" t="s">
        <v>79</v>
      </c>
      <c r="C14" s="395"/>
      <c r="D14" s="395"/>
      <c r="E14" s="395"/>
      <c r="F14" s="395"/>
      <c r="G14" s="395"/>
      <c r="H14" s="395"/>
      <c r="I14" s="395"/>
      <c r="J14" s="396"/>
      <c r="K14" s="479" t="s">
        <v>92</v>
      </c>
      <c r="L14" s="43"/>
      <c r="M14" s="477" t="str">
        <f>IF(K14="A","3",IF(K14="B","2", IF(K14="C","1",IF(K14="D","0","評価なし"))))</f>
        <v>3</v>
      </c>
      <c r="N14" s="80" t="str">
        <f>IF(M14="評価なし",0,M14)</f>
        <v>3</v>
      </c>
      <c r="O14" s="43"/>
      <c r="P14" s="43" t="s">
        <v>99</v>
      </c>
      <c r="Q14" s="43"/>
      <c r="R14" s="43"/>
      <c r="S14" s="43"/>
      <c r="T14" s="43"/>
      <c r="U14" s="43"/>
      <c r="V14" s="43"/>
      <c r="W14" s="43"/>
      <c r="X14" s="506" t="s">
        <v>125</v>
      </c>
      <c r="Y14" s="507"/>
      <c r="Z14" s="479" t="s">
        <v>92</v>
      </c>
      <c r="AA14" s="59"/>
      <c r="AB14" s="534" t="str">
        <f>IF(Z14="A","3",IF(Z14="B","2", IF(Z14="C","1",IF(Z14="D","0","評価なし"))))</f>
        <v>3</v>
      </c>
      <c r="AC14" s="60" t="str">
        <f>IF(AB14="評価なし",0,AB14)</f>
        <v>3</v>
      </c>
      <c r="AD14" s="59"/>
      <c r="AE14" s="59" t="s">
        <v>99</v>
      </c>
      <c r="AF14" s="59"/>
      <c r="AG14" s="59"/>
      <c r="AH14" s="59"/>
      <c r="AI14" s="59"/>
      <c r="AJ14" s="59"/>
      <c r="AK14" s="523" t="s">
        <v>167</v>
      </c>
      <c r="AL14" s="524"/>
      <c r="AM14" s="495" t="s">
        <v>207</v>
      </c>
      <c r="AN14" s="496"/>
      <c r="AO14" s="496"/>
      <c r="AP14" s="496"/>
      <c r="AQ14" s="497"/>
    </row>
    <row r="15" spans="1:43" ht="52.5" customHeight="1" x14ac:dyDescent="0.15">
      <c r="B15" s="391"/>
      <c r="C15" s="392"/>
      <c r="D15" s="392"/>
      <c r="E15" s="392"/>
      <c r="F15" s="392"/>
      <c r="G15" s="392"/>
      <c r="H15" s="392"/>
      <c r="I15" s="392"/>
      <c r="J15" s="393"/>
      <c r="K15" s="479"/>
      <c r="L15" s="43"/>
      <c r="M15" s="477" t="str">
        <f>IF(K15="A","10",IF(K15="B","8", IF(K15="C","7",IF(K15="D","5","0"))))</f>
        <v>0</v>
      </c>
      <c r="N15" s="43"/>
      <c r="O15" s="43"/>
      <c r="P15" s="43" t="s">
        <v>100</v>
      </c>
      <c r="Q15" s="43"/>
      <c r="R15" s="43"/>
      <c r="S15" s="43"/>
      <c r="T15" s="43"/>
      <c r="U15" s="43"/>
      <c r="V15" s="43"/>
      <c r="W15" s="43"/>
      <c r="X15" s="504"/>
      <c r="Y15" s="505"/>
      <c r="Z15" s="479"/>
      <c r="AA15" s="59"/>
      <c r="AB15" s="533" t="str">
        <f>IF(Z15="A","10",IF(Z15="B","8", IF(Z15="C","7",IF(Z15="D","5","0"))))</f>
        <v>0</v>
      </c>
      <c r="AC15" s="59"/>
      <c r="AD15" s="59"/>
      <c r="AE15" s="59" t="s">
        <v>100</v>
      </c>
      <c r="AF15" s="59"/>
      <c r="AG15" s="59"/>
      <c r="AH15" s="59"/>
      <c r="AI15" s="59"/>
      <c r="AJ15" s="59"/>
      <c r="AK15" s="525"/>
      <c r="AL15" s="526"/>
      <c r="AM15" s="495"/>
      <c r="AN15" s="496"/>
      <c r="AO15" s="496"/>
      <c r="AP15" s="496"/>
      <c r="AQ15" s="497"/>
    </row>
    <row r="16" spans="1:43" ht="52.5" customHeight="1" x14ac:dyDescent="0.15">
      <c r="B16" s="394" t="s">
        <v>81</v>
      </c>
      <c r="C16" s="395"/>
      <c r="D16" s="395"/>
      <c r="E16" s="395"/>
      <c r="F16" s="395"/>
      <c r="G16" s="395"/>
      <c r="H16" s="395"/>
      <c r="I16" s="395"/>
      <c r="J16" s="396"/>
      <c r="K16" s="479" t="s">
        <v>92</v>
      </c>
      <c r="L16" s="43"/>
      <c r="M16" s="477" t="str">
        <f>IF(K16="A","3",IF(K16="B","2", IF(K16="C","1",IF(K16="D","0","評価なし"))))</f>
        <v>3</v>
      </c>
      <c r="N16" s="80" t="str">
        <f>IF(M16="評価なし",0,M16)</f>
        <v>3</v>
      </c>
      <c r="O16" s="43"/>
      <c r="P16" s="43" t="s">
        <v>101</v>
      </c>
      <c r="Q16" s="43"/>
      <c r="R16" s="43"/>
      <c r="S16" s="43"/>
      <c r="T16" s="43"/>
      <c r="U16" s="43"/>
      <c r="V16" s="43"/>
      <c r="W16" s="43"/>
      <c r="X16" s="508" t="s">
        <v>126</v>
      </c>
      <c r="Y16" s="509"/>
      <c r="Z16" s="479" t="s">
        <v>92</v>
      </c>
      <c r="AA16" s="59"/>
      <c r="AB16" s="534" t="str">
        <f>IF(Z16="A","3",IF(Z16="B","2", IF(Z16="C","1",IF(Z16="D","0","評価なし"))))</f>
        <v>3</v>
      </c>
      <c r="AC16" s="60" t="str">
        <f>IF(AB16="評価なし",0,AB16)</f>
        <v>3</v>
      </c>
      <c r="AD16" s="59"/>
      <c r="AE16" s="59" t="s">
        <v>101</v>
      </c>
      <c r="AF16" s="59"/>
      <c r="AG16" s="59"/>
      <c r="AH16" s="59"/>
      <c r="AI16" s="59"/>
      <c r="AJ16" s="59"/>
      <c r="AK16" s="523" t="s">
        <v>206</v>
      </c>
      <c r="AL16" s="524"/>
      <c r="AM16" s="495" t="s">
        <v>207</v>
      </c>
      <c r="AN16" s="496"/>
      <c r="AO16" s="496"/>
      <c r="AP16" s="496"/>
      <c r="AQ16" s="497"/>
    </row>
    <row r="17" spans="1:43" ht="52.5" customHeight="1" x14ac:dyDescent="0.15">
      <c r="B17" s="397"/>
      <c r="C17" s="398"/>
      <c r="D17" s="398"/>
      <c r="E17" s="398"/>
      <c r="F17" s="398"/>
      <c r="G17" s="398"/>
      <c r="H17" s="398"/>
      <c r="I17" s="398"/>
      <c r="J17" s="399"/>
      <c r="K17" s="480"/>
      <c r="L17" s="81"/>
      <c r="M17" s="478" t="str">
        <f>IF(K17="A","10",IF(K17="B","8", IF(K17="C","7",IF(K17="D","5","0"))))</f>
        <v>0</v>
      </c>
      <c r="N17" s="81"/>
      <c r="O17" s="81"/>
      <c r="P17" s="81" t="s">
        <v>102</v>
      </c>
      <c r="Q17" s="81"/>
      <c r="R17" s="81"/>
      <c r="S17" s="81"/>
      <c r="T17" s="81"/>
      <c r="U17" s="81"/>
      <c r="V17" s="81"/>
      <c r="W17" s="81"/>
      <c r="X17" s="510"/>
      <c r="Y17" s="511"/>
      <c r="Z17" s="480"/>
      <c r="AA17" s="135"/>
      <c r="AB17" s="535" t="str">
        <f>IF(Z17="A","10",IF(Z17="B","8", IF(Z17="C","7",IF(Z17="D","5","0"))))</f>
        <v>0</v>
      </c>
      <c r="AC17" s="135"/>
      <c r="AD17" s="135"/>
      <c r="AE17" s="135" t="s">
        <v>102</v>
      </c>
      <c r="AF17" s="135"/>
      <c r="AG17" s="135"/>
      <c r="AH17" s="135"/>
      <c r="AI17" s="135"/>
      <c r="AJ17" s="135"/>
      <c r="AK17" s="527"/>
      <c r="AL17" s="528"/>
      <c r="AM17" s="536"/>
      <c r="AN17" s="537"/>
      <c r="AO17" s="537"/>
      <c r="AP17" s="537"/>
      <c r="AQ17" s="538"/>
    </row>
    <row r="18" spans="1:43" s="6" customFormat="1" ht="65.099999999999994" customHeight="1" x14ac:dyDescent="0.15">
      <c r="B18" s="273" t="s">
        <v>51</v>
      </c>
      <c r="C18" s="274"/>
      <c r="D18" s="274"/>
      <c r="E18" s="274"/>
      <c r="F18" s="274"/>
      <c r="G18" s="274"/>
      <c r="H18" s="274"/>
      <c r="I18" s="274"/>
      <c r="J18" s="275"/>
      <c r="K18" s="360" t="s">
        <v>154</v>
      </c>
      <c r="L18" s="361"/>
      <c r="M18" s="361"/>
      <c r="N18" s="361"/>
      <c r="O18" s="361"/>
      <c r="P18" s="361"/>
      <c r="Q18" s="361"/>
      <c r="R18" s="361"/>
      <c r="S18" s="361"/>
      <c r="T18" s="361"/>
      <c r="U18" s="361"/>
      <c r="V18" s="361"/>
      <c r="W18" s="361"/>
      <c r="X18" s="361"/>
      <c r="Y18" s="362"/>
      <c r="Z18" s="529" t="s">
        <v>169</v>
      </c>
      <c r="AA18" s="530"/>
      <c r="AB18" s="530"/>
      <c r="AC18" s="530"/>
      <c r="AD18" s="530"/>
      <c r="AE18" s="530"/>
      <c r="AF18" s="530"/>
      <c r="AG18" s="530"/>
      <c r="AH18" s="530"/>
      <c r="AI18" s="530"/>
      <c r="AJ18" s="530"/>
      <c r="AK18" s="530"/>
      <c r="AL18" s="531"/>
      <c r="AM18" s="545" t="s">
        <v>207</v>
      </c>
      <c r="AN18" s="546"/>
      <c r="AO18" s="546"/>
      <c r="AP18" s="546"/>
      <c r="AQ18" s="547"/>
    </row>
    <row r="19" spans="1:43" ht="65.099999999999994" customHeight="1" thickBot="1" x14ac:dyDescent="0.2">
      <c r="B19" s="276" t="s">
        <v>42</v>
      </c>
      <c r="C19" s="277"/>
      <c r="D19" s="277"/>
      <c r="E19" s="277"/>
      <c r="F19" s="277"/>
      <c r="G19" s="277"/>
      <c r="H19" s="277"/>
      <c r="I19" s="277"/>
      <c r="J19" s="278"/>
      <c r="K19" s="550" t="s">
        <v>155</v>
      </c>
      <c r="L19" s="551"/>
      <c r="M19" s="551"/>
      <c r="N19" s="551"/>
      <c r="O19" s="551"/>
      <c r="P19" s="551"/>
      <c r="Q19" s="551"/>
      <c r="R19" s="551"/>
      <c r="S19" s="551"/>
      <c r="T19" s="551"/>
      <c r="U19" s="551"/>
      <c r="V19" s="551"/>
      <c r="W19" s="551"/>
      <c r="X19" s="551"/>
      <c r="Y19" s="552"/>
      <c r="Z19" s="542" t="s">
        <v>168</v>
      </c>
      <c r="AA19" s="543"/>
      <c r="AB19" s="543"/>
      <c r="AC19" s="543"/>
      <c r="AD19" s="543"/>
      <c r="AE19" s="543"/>
      <c r="AF19" s="543"/>
      <c r="AG19" s="543"/>
      <c r="AH19" s="543"/>
      <c r="AI19" s="543"/>
      <c r="AJ19" s="543"/>
      <c r="AK19" s="543"/>
      <c r="AL19" s="544"/>
      <c r="AM19" s="458" t="s">
        <v>207</v>
      </c>
      <c r="AN19" s="321"/>
      <c r="AO19" s="321"/>
      <c r="AP19" s="321"/>
      <c r="AQ19" s="322"/>
    </row>
    <row r="20" spans="1:43" s="14" customFormat="1" ht="42" customHeight="1" x14ac:dyDescent="0.15">
      <c r="A20" s="20"/>
      <c r="B20" s="400" t="s">
        <v>17</v>
      </c>
      <c r="C20" s="401"/>
      <c r="D20" s="401"/>
      <c r="E20" s="401"/>
      <c r="F20" s="401"/>
      <c r="G20" s="401"/>
      <c r="H20" s="401"/>
      <c r="I20" s="401"/>
      <c r="J20" s="402"/>
      <c r="K20" s="102" t="str">
        <f>IF(M20="評価なし","評価なし",IF(M20&gt;=2.5,"A",IF(M20&gt;=1.5,"B", IF(M20&gt;=0.5,"C",IF(M20&lt;0.5,"D","評価なし")))))</f>
        <v>A</v>
      </c>
      <c r="L20" s="41"/>
      <c r="M20" s="31">
        <f>IF(AND(M21="評価なし",M22="評価なし"),"評価なし",(N21+N22)/(2-N20))</f>
        <v>2.5</v>
      </c>
      <c r="N20" s="41">
        <f>COUNTIF(M21:M22,"評価なし")</f>
        <v>0</v>
      </c>
      <c r="O20" s="41"/>
      <c r="P20" s="41"/>
      <c r="Q20" s="41"/>
      <c r="R20" s="41"/>
      <c r="S20" s="41"/>
      <c r="T20" s="41"/>
      <c r="U20" s="41"/>
      <c r="V20" s="41"/>
      <c r="W20" s="41"/>
      <c r="X20" s="346"/>
      <c r="Y20" s="582"/>
      <c r="Z20" s="102" t="str">
        <f>IF(AB20="評価なし","評価なし",IF(AB20&gt;=2.5,"A",IF(AB20&gt;=1.5,"B", IF(AB20&gt;=0.5,"C",IF(AB20&lt;0.5,"D","評価なし")))))</f>
        <v>A</v>
      </c>
      <c r="AA20" s="41"/>
      <c r="AB20" s="31">
        <f>IF(AND(AB21="評価なし",AB22="評価なし"),"評価なし",(AC21+AC22)/(2-AC20))</f>
        <v>3</v>
      </c>
      <c r="AC20" s="41">
        <f>COUNTIF(AB21:AB22,"評価なし")</f>
        <v>0</v>
      </c>
      <c r="AD20" s="41"/>
      <c r="AE20" s="41"/>
      <c r="AF20" s="41"/>
      <c r="AG20" s="41"/>
      <c r="AH20" s="41"/>
      <c r="AI20" s="41"/>
      <c r="AJ20" s="41"/>
      <c r="AK20" s="583"/>
      <c r="AL20" s="584"/>
      <c r="AM20" s="539" t="s">
        <v>17</v>
      </c>
      <c r="AN20" s="540"/>
      <c r="AO20" s="540"/>
      <c r="AP20" s="540"/>
      <c r="AQ20" s="541"/>
    </row>
    <row r="21" spans="1:43" s="14" customFormat="1" ht="90" customHeight="1" x14ac:dyDescent="0.15">
      <c r="A21" s="20"/>
      <c r="B21" s="403" t="s">
        <v>11</v>
      </c>
      <c r="C21" s="404"/>
      <c r="D21" s="404"/>
      <c r="E21" s="404"/>
      <c r="F21" s="404"/>
      <c r="G21" s="404"/>
      <c r="H21" s="404"/>
      <c r="I21" s="404"/>
      <c r="J21" s="405"/>
      <c r="K21" s="108" t="s">
        <v>92</v>
      </c>
      <c r="L21" s="42"/>
      <c r="M21" s="36" t="str">
        <f>IF(K21="A","3",IF(K21="B","2", IF(K21="C","1",IF(K21="D","0","評価なし"))))</f>
        <v>3</v>
      </c>
      <c r="N21" s="74" t="str">
        <f>IF(M21="評価なし",0,M21)</f>
        <v>3</v>
      </c>
      <c r="O21" s="42"/>
      <c r="P21" s="42"/>
      <c r="Q21" s="42"/>
      <c r="R21" s="42"/>
      <c r="S21" s="42"/>
      <c r="T21" s="42"/>
      <c r="U21" s="42"/>
      <c r="V21" s="42"/>
      <c r="W21" s="42"/>
      <c r="X21" s="585" t="s">
        <v>127</v>
      </c>
      <c r="Y21" s="586"/>
      <c r="Z21" s="108" t="s">
        <v>92</v>
      </c>
      <c r="AA21" s="115"/>
      <c r="AB21" s="204" t="str">
        <f>IF(Z21="A","3",IF(Z21="B","2", IF(Z21="C","1",IF(Z21="D","0","評価なし"))))</f>
        <v>3</v>
      </c>
      <c r="AC21" s="48" t="str">
        <f>IF(AB21="評価なし",0,AB21)</f>
        <v>3</v>
      </c>
      <c r="AD21" s="115"/>
      <c r="AE21" s="115"/>
      <c r="AF21" s="115"/>
      <c r="AG21" s="115"/>
      <c r="AH21" s="115"/>
      <c r="AI21" s="115"/>
      <c r="AJ21" s="115"/>
      <c r="AK21" s="589" t="s">
        <v>170</v>
      </c>
      <c r="AL21" s="590"/>
      <c r="AM21" s="512" t="s">
        <v>207</v>
      </c>
      <c r="AN21" s="513"/>
      <c r="AO21" s="513"/>
      <c r="AP21" s="513"/>
      <c r="AQ21" s="514"/>
    </row>
    <row r="22" spans="1:43" s="14" customFormat="1" ht="90" customHeight="1" x14ac:dyDescent="0.15">
      <c r="A22" s="20"/>
      <c r="B22" s="297" t="s">
        <v>86</v>
      </c>
      <c r="C22" s="298"/>
      <c r="D22" s="298"/>
      <c r="E22" s="298"/>
      <c r="F22" s="298"/>
      <c r="G22" s="298"/>
      <c r="H22" s="298"/>
      <c r="I22" s="298"/>
      <c r="J22" s="299"/>
      <c r="K22" s="175" t="s">
        <v>94</v>
      </c>
      <c r="L22" s="44"/>
      <c r="M22" s="136" t="str">
        <f>IF(K22="A","3",IF(K22="B","2", IF(K22="C","1",IF(K22="D","0","評価なし"))))</f>
        <v>2</v>
      </c>
      <c r="N22" s="75" t="str">
        <f>IF(M22="評価なし",0,M22)</f>
        <v>2</v>
      </c>
      <c r="O22" s="44"/>
      <c r="P22" s="44"/>
      <c r="Q22" s="44"/>
      <c r="R22" s="44"/>
      <c r="S22" s="44"/>
      <c r="T22" s="44"/>
      <c r="U22" s="44"/>
      <c r="V22" s="44"/>
      <c r="W22" s="44"/>
      <c r="X22" s="587" t="s">
        <v>128</v>
      </c>
      <c r="Y22" s="588"/>
      <c r="Z22" s="104" t="s">
        <v>92</v>
      </c>
      <c r="AA22" s="145"/>
      <c r="AB22" s="206" t="str">
        <f>IF(Z22="A","3",IF(Z22="B","2", IF(Z22="C","1",IF(Z22="D","0","評価なし"))))</f>
        <v>3</v>
      </c>
      <c r="AC22" s="53" t="str">
        <f>IF(AB22="評価なし",0,AB22)</f>
        <v>3</v>
      </c>
      <c r="AD22" s="145"/>
      <c r="AE22" s="145"/>
      <c r="AF22" s="145"/>
      <c r="AG22" s="145"/>
      <c r="AH22" s="145"/>
      <c r="AI22" s="145"/>
      <c r="AJ22" s="145"/>
      <c r="AK22" s="338" t="s">
        <v>171</v>
      </c>
      <c r="AL22" s="339"/>
      <c r="AM22" s="515" t="s">
        <v>207</v>
      </c>
      <c r="AN22" s="516"/>
      <c r="AO22" s="516"/>
      <c r="AP22" s="516"/>
      <c r="AQ22" s="517"/>
    </row>
    <row r="23" spans="1:43" ht="58.5" customHeight="1" x14ac:dyDescent="0.15">
      <c r="B23" s="273" t="s">
        <v>52</v>
      </c>
      <c r="C23" s="274"/>
      <c r="D23" s="274"/>
      <c r="E23" s="274"/>
      <c r="F23" s="274"/>
      <c r="G23" s="274"/>
      <c r="H23" s="274"/>
      <c r="I23" s="274"/>
      <c r="J23" s="275"/>
      <c r="K23" s="559" t="s">
        <v>129</v>
      </c>
      <c r="L23" s="560"/>
      <c r="M23" s="560"/>
      <c r="N23" s="560"/>
      <c r="O23" s="560"/>
      <c r="P23" s="560"/>
      <c r="Q23" s="560"/>
      <c r="R23" s="560"/>
      <c r="S23" s="560"/>
      <c r="T23" s="560"/>
      <c r="U23" s="560"/>
      <c r="V23" s="560"/>
      <c r="W23" s="560"/>
      <c r="X23" s="560"/>
      <c r="Y23" s="561"/>
      <c r="Z23" s="553" t="s">
        <v>172</v>
      </c>
      <c r="AA23" s="554"/>
      <c r="AB23" s="554"/>
      <c r="AC23" s="554"/>
      <c r="AD23" s="554"/>
      <c r="AE23" s="554"/>
      <c r="AF23" s="554"/>
      <c r="AG23" s="554"/>
      <c r="AH23" s="554"/>
      <c r="AI23" s="554"/>
      <c r="AJ23" s="554"/>
      <c r="AK23" s="554"/>
      <c r="AL23" s="555"/>
      <c r="AM23" s="319" t="s">
        <v>207</v>
      </c>
      <c r="AN23" s="319"/>
      <c r="AO23" s="319"/>
      <c r="AP23" s="319"/>
      <c r="AQ23" s="320"/>
    </row>
    <row r="24" spans="1:43" ht="58.5" customHeight="1" thickBot="1" x14ac:dyDescent="0.2">
      <c r="B24" s="276" t="s">
        <v>42</v>
      </c>
      <c r="C24" s="277"/>
      <c r="D24" s="277"/>
      <c r="E24" s="277"/>
      <c r="F24" s="277"/>
      <c r="G24" s="277"/>
      <c r="H24" s="277"/>
      <c r="I24" s="277"/>
      <c r="J24" s="278"/>
      <c r="K24" s="556" t="s">
        <v>130</v>
      </c>
      <c r="L24" s="557"/>
      <c r="M24" s="557"/>
      <c r="N24" s="557"/>
      <c r="O24" s="557"/>
      <c r="P24" s="557"/>
      <c r="Q24" s="557"/>
      <c r="R24" s="557"/>
      <c r="S24" s="557"/>
      <c r="T24" s="557"/>
      <c r="U24" s="557"/>
      <c r="V24" s="557"/>
      <c r="W24" s="557"/>
      <c r="X24" s="557"/>
      <c r="Y24" s="558"/>
      <c r="Z24" s="553" t="s">
        <v>173</v>
      </c>
      <c r="AA24" s="554"/>
      <c r="AB24" s="554"/>
      <c r="AC24" s="554"/>
      <c r="AD24" s="554"/>
      <c r="AE24" s="554"/>
      <c r="AF24" s="554"/>
      <c r="AG24" s="554"/>
      <c r="AH24" s="554"/>
      <c r="AI24" s="554"/>
      <c r="AJ24" s="554"/>
      <c r="AK24" s="554"/>
      <c r="AL24" s="555"/>
      <c r="AM24" s="321" t="s">
        <v>207</v>
      </c>
      <c r="AN24" s="321"/>
      <c r="AO24" s="321"/>
      <c r="AP24" s="321"/>
      <c r="AQ24" s="322"/>
    </row>
    <row r="25" spans="1:43" ht="33" customHeight="1" x14ac:dyDescent="0.15">
      <c r="B25" s="450" t="s">
        <v>18</v>
      </c>
      <c r="C25" s="451"/>
      <c r="D25" s="451"/>
      <c r="E25" s="451"/>
      <c r="F25" s="451"/>
      <c r="G25" s="451"/>
      <c r="H25" s="451"/>
      <c r="I25" s="451"/>
      <c r="J25" s="452"/>
      <c r="K25" s="102" t="str">
        <f>IF(M25="評価なし","評価なし",IF(M25&gt;=2.5,"A",IF(M25&gt;=1.5,"B", IF(M25&gt;=0.5,"C",IF(M25&lt;0.5,"D","評価なし")))))</f>
        <v>A</v>
      </c>
      <c r="L25" s="16"/>
      <c r="M25" s="65">
        <f>IF(AND(M27="評価なし",M28="評価なし",M29="評価なし",M30="評価なし"),"評価なし",(N27+N28+N29+N30)/(4-N25))</f>
        <v>2.75</v>
      </c>
      <c r="N25" s="41">
        <f>COUNTIF(M27:M30,"評価なし")</f>
        <v>0</v>
      </c>
      <c r="O25" s="16"/>
      <c r="P25" s="16"/>
      <c r="Q25" s="16"/>
      <c r="R25" s="16"/>
      <c r="S25" s="16"/>
      <c r="T25" s="16"/>
      <c r="U25" s="16"/>
      <c r="V25" s="16"/>
      <c r="W25" s="16"/>
      <c r="X25" s="346"/>
      <c r="Y25" s="582"/>
      <c r="Z25" s="102" t="str">
        <f>IF(AB25="評価なし","評価なし",IF(AB25&gt;=2.5,"A",IF(AB25&gt;=1.5,"B", IF(AB25&gt;=0.5,"C",IF(AB25&lt;0.5,"D","評価なし")))))</f>
        <v>A</v>
      </c>
      <c r="AA25" s="16"/>
      <c r="AB25" s="65">
        <f>IF(AND(AB27="評価なし",AB28="評価なし",AB29="評価なし",AB30="評価なし"),"評価なし",(AC27+AC28+AC29+AC30)/(4-AC25))</f>
        <v>3</v>
      </c>
      <c r="AC25" s="41">
        <f>COUNTIF(AB27:AB30,"評価なし")</f>
        <v>0</v>
      </c>
      <c r="AD25" s="16"/>
      <c r="AE25" s="16"/>
      <c r="AF25" s="16"/>
      <c r="AG25" s="16"/>
      <c r="AH25" s="16"/>
      <c r="AI25" s="16"/>
      <c r="AJ25" s="16"/>
      <c r="AK25" s="346"/>
      <c r="AL25" s="347"/>
      <c r="AM25" s="453" t="s">
        <v>18</v>
      </c>
      <c r="AN25" s="344"/>
      <c r="AO25" s="344"/>
      <c r="AP25" s="344"/>
      <c r="AQ25" s="345"/>
    </row>
    <row r="26" spans="1:43" ht="78.75" customHeight="1" x14ac:dyDescent="0.15">
      <c r="B26" s="403" t="s">
        <v>85</v>
      </c>
      <c r="C26" s="404"/>
      <c r="D26" s="404"/>
      <c r="E26" s="404"/>
      <c r="F26" s="404"/>
      <c r="G26" s="404"/>
      <c r="H26" s="404"/>
      <c r="I26" s="404"/>
      <c r="J26" s="405"/>
      <c r="K26" s="191" t="s">
        <v>92</v>
      </c>
      <c r="L26" s="138"/>
      <c r="M26" s="39" t="str">
        <f>IF(K26="A","3",IF(K26="B","2", IF(K26="C","1",IF(K26="D","0","評価なし"))))</f>
        <v>3</v>
      </c>
      <c r="N26" s="140" t="str">
        <f>IF(M26="評価なし",0,M26)</f>
        <v>3</v>
      </c>
      <c r="O26" s="138"/>
      <c r="P26" s="138"/>
      <c r="Q26" s="138"/>
      <c r="R26" s="138"/>
      <c r="S26" s="138"/>
      <c r="T26" s="138"/>
      <c r="U26" s="138"/>
      <c r="V26" s="138"/>
      <c r="W26" s="138"/>
      <c r="X26" s="348" t="s">
        <v>131</v>
      </c>
      <c r="Y26" s="349"/>
      <c r="Z26" s="199" t="s">
        <v>92</v>
      </c>
      <c r="AA26" s="141"/>
      <c r="AB26" s="50" t="str">
        <f>IF(Z26="A","3",IF(Z26="B","2", IF(Z26="C","1",IF(Z26="D","0","評価なし"))))</f>
        <v>3</v>
      </c>
      <c r="AC26" s="142" t="str">
        <f>IF(AB26="評価なし",0,AB26)</f>
        <v>3</v>
      </c>
      <c r="AD26" s="138"/>
      <c r="AE26" s="138"/>
      <c r="AF26" s="138"/>
      <c r="AG26" s="138"/>
      <c r="AH26" s="138"/>
      <c r="AI26" s="138"/>
      <c r="AJ26" s="138"/>
      <c r="AK26" s="599" t="s">
        <v>174</v>
      </c>
      <c r="AL26" s="600"/>
      <c r="AM26" s="462" t="s">
        <v>207</v>
      </c>
      <c r="AN26" s="463"/>
      <c r="AO26" s="463"/>
      <c r="AP26" s="463"/>
      <c r="AQ26" s="464"/>
    </row>
    <row r="27" spans="1:43" ht="78.75" customHeight="1" x14ac:dyDescent="0.15">
      <c r="B27" s="291" t="s">
        <v>66</v>
      </c>
      <c r="C27" s="292"/>
      <c r="D27" s="292"/>
      <c r="E27" s="292"/>
      <c r="F27" s="292"/>
      <c r="G27" s="292"/>
      <c r="H27" s="292"/>
      <c r="I27" s="292"/>
      <c r="J27" s="293"/>
      <c r="K27" s="146" t="s">
        <v>92</v>
      </c>
      <c r="L27" s="139"/>
      <c r="M27" s="39" t="str">
        <f>IF(K27="A","3",IF(K27="B","2", IF(K27="C","1",IF(K27="D","0","評価なし"))))</f>
        <v>3</v>
      </c>
      <c r="N27" s="140" t="str">
        <f>IF(M27="評価なし",0,M27)</f>
        <v>3</v>
      </c>
      <c r="O27" s="139"/>
      <c r="P27" s="139"/>
      <c r="Q27" s="139"/>
      <c r="R27" s="139"/>
      <c r="S27" s="139"/>
      <c r="T27" s="139"/>
      <c r="U27" s="139"/>
      <c r="V27" s="139"/>
      <c r="W27" s="139"/>
      <c r="X27" s="300" t="s">
        <v>132</v>
      </c>
      <c r="Y27" s="301"/>
      <c r="Z27" s="199" t="s">
        <v>92</v>
      </c>
      <c r="AA27" s="141"/>
      <c r="AB27" s="50" t="str">
        <f>IF(Z27="A","3",IF(Z27="B","2", IF(Z27="C","1",IF(Z27="D","0","評価なし"))))</f>
        <v>3</v>
      </c>
      <c r="AC27" s="142" t="str">
        <f>IF(AB27="評価なし",0,AB27)</f>
        <v>3</v>
      </c>
      <c r="AD27" s="141"/>
      <c r="AE27" s="141"/>
      <c r="AF27" s="141"/>
      <c r="AG27" s="141"/>
      <c r="AH27" s="141"/>
      <c r="AI27" s="141"/>
      <c r="AJ27" s="141"/>
      <c r="AK27" s="601" t="s">
        <v>175</v>
      </c>
      <c r="AL27" s="602"/>
      <c r="AM27" s="465" t="s">
        <v>207</v>
      </c>
      <c r="AN27" s="466"/>
      <c r="AO27" s="466"/>
      <c r="AP27" s="466"/>
      <c r="AQ27" s="467"/>
    </row>
    <row r="28" spans="1:43" ht="78.75" customHeight="1" x14ac:dyDescent="0.15">
      <c r="B28" s="291" t="s">
        <v>67</v>
      </c>
      <c r="C28" s="292"/>
      <c r="D28" s="292"/>
      <c r="E28" s="292"/>
      <c r="F28" s="292"/>
      <c r="G28" s="292"/>
      <c r="H28" s="292"/>
      <c r="I28" s="292"/>
      <c r="J28" s="293"/>
      <c r="K28" s="146" t="s">
        <v>94</v>
      </c>
      <c r="L28" s="139"/>
      <c r="M28" s="39" t="str">
        <f>IF(K28="A","3",IF(K28="B","2", IF(K28="C","1",IF(K28="D","0","評価なし"))))</f>
        <v>2</v>
      </c>
      <c r="N28" s="140" t="str">
        <f>IF(M28="評価なし",0,M28)</f>
        <v>2</v>
      </c>
      <c r="O28" s="139"/>
      <c r="P28" s="139"/>
      <c r="Q28" s="139"/>
      <c r="R28" s="139"/>
      <c r="S28" s="139"/>
      <c r="T28" s="139"/>
      <c r="U28" s="139"/>
      <c r="V28" s="139"/>
      <c r="W28" s="139"/>
      <c r="X28" s="300" t="s">
        <v>161</v>
      </c>
      <c r="Y28" s="301"/>
      <c r="Z28" s="146" t="s">
        <v>92</v>
      </c>
      <c r="AA28" s="141"/>
      <c r="AB28" s="50" t="str">
        <f>IF(Z28="A","3",IF(Z28="B","2", IF(Z28="C","1",IF(Z28="D","0","評価なし"))))</f>
        <v>3</v>
      </c>
      <c r="AC28" s="142" t="str">
        <f t="shared" ref="AC28:AC29" si="0">IF(AB28="評価なし",0,AB28)</f>
        <v>3</v>
      </c>
      <c r="AD28" s="141"/>
      <c r="AE28" s="141"/>
      <c r="AF28" s="141"/>
      <c r="AG28" s="141"/>
      <c r="AH28" s="141"/>
      <c r="AI28" s="141"/>
      <c r="AJ28" s="141"/>
      <c r="AK28" s="601" t="s">
        <v>176</v>
      </c>
      <c r="AL28" s="602"/>
      <c r="AM28" s="465" t="s">
        <v>207</v>
      </c>
      <c r="AN28" s="466"/>
      <c r="AO28" s="466"/>
      <c r="AP28" s="466"/>
      <c r="AQ28" s="467"/>
    </row>
    <row r="29" spans="1:43" ht="78.75" customHeight="1" x14ac:dyDescent="0.15">
      <c r="B29" s="291" t="s">
        <v>68</v>
      </c>
      <c r="C29" s="292"/>
      <c r="D29" s="292"/>
      <c r="E29" s="292"/>
      <c r="F29" s="292"/>
      <c r="G29" s="292"/>
      <c r="H29" s="292"/>
      <c r="I29" s="292"/>
      <c r="J29" s="293"/>
      <c r="K29" s="146" t="s">
        <v>92</v>
      </c>
      <c r="L29" s="139"/>
      <c r="M29" s="39" t="str">
        <f>IF(K29="A","3",IF(K29="B","2", IF(K29="C","1",IF(K29="D","0","評価なし"))))</f>
        <v>3</v>
      </c>
      <c r="N29" s="140" t="str">
        <f>IF(M29="評価なし",0,M29)</f>
        <v>3</v>
      </c>
      <c r="O29" s="139"/>
      <c r="P29" s="139"/>
      <c r="Q29" s="139"/>
      <c r="R29" s="139"/>
      <c r="S29" s="139"/>
      <c r="T29" s="139"/>
      <c r="U29" s="139"/>
      <c r="V29" s="139"/>
      <c r="W29" s="139"/>
      <c r="X29" s="372" t="s">
        <v>133</v>
      </c>
      <c r="Y29" s="373"/>
      <c r="Z29" s="146" t="s">
        <v>92</v>
      </c>
      <c r="AA29" s="141"/>
      <c r="AB29" s="50" t="str">
        <f>IF(Z29="A","3",IF(Z29="B","2", IF(Z29="C","1",IF(Z29="D","0","評価なし"))))</f>
        <v>3</v>
      </c>
      <c r="AC29" s="142" t="str">
        <f t="shared" si="0"/>
        <v>3</v>
      </c>
      <c r="AD29" s="141"/>
      <c r="AE29" s="141"/>
      <c r="AF29" s="141"/>
      <c r="AG29" s="141"/>
      <c r="AH29" s="141"/>
      <c r="AI29" s="141"/>
      <c r="AJ29" s="141"/>
      <c r="AK29" s="601" t="s">
        <v>177</v>
      </c>
      <c r="AL29" s="602"/>
      <c r="AM29" s="465" t="s">
        <v>207</v>
      </c>
      <c r="AN29" s="466"/>
      <c r="AO29" s="466"/>
      <c r="AP29" s="466"/>
      <c r="AQ29" s="467"/>
    </row>
    <row r="30" spans="1:43" ht="84" customHeight="1" x14ac:dyDescent="0.15">
      <c r="B30" s="394" t="s">
        <v>69</v>
      </c>
      <c r="C30" s="395"/>
      <c r="D30" s="395"/>
      <c r="E30" s="395"/>
      <c r="F30" s="395"/>
      <c r="G30" s="395"/>
      <c r="H30" s="395"/>
      <c r="I30" s="395"/>
      <c r="J30" s="396"/>
      <c r="K30" s="192" t="s">
        <v>92</v>
      </c>
      <c r="L30" s="139"/>
      <c r="M30" s="168" t="str">
        <f>IF(K30="A","3",IF(K30="B","2", IF(K30="C","1",IF(K30="D","0","評価なし"))))</f>
        <v>3</v>
      </c>
      <c r="N30" s="144" t="str">
        <f>IF(M30="評価なし",0,M30)</f>
        <v>3</v>
      </c>
      <c r="O30" s="139"/>
      <c r="P30" s="139"/>
      <c r="Q30" s="139"/>
      <c r="R30" s="139"/>
      <c r="S30" s="139"/>
      <c r="T30" s="139"/>
      <c r="U30" s="139"/>
      <c r="V30" s="139"/>
      <c r="W30" s="139"/>
      <c r="X30" s="355" t="s">
        <v>123</v>
      </c>
      <c r="Y30" s="356"/>
      <c r="Z30" s="180" t="s">
        <v>92</v>
      </c>
      <c r="AA30" s="181"/>
      <c r="AB30" s="206" t="str">
        <f>IF(Z30="A","3",IF(Z30="B","2", IF(Z30="C","1",IF(Z30="D","0","評価なし"))))</f>
        <v>3</v>
      </c>
      <c r="AC30" s="182" t="str">
        <f>IF(AB30="評価なし",0,AB30)</f>
        <v>3</v>
      </c>
      <c r="AD30" s="181"/>
      <c r="AE30" s="181"/>
      <c r="AF30" s="181"/>
      <c r="AG30" s="181"/>
      <c r="AH30" s="181"/>
      <c r="AI30" s="181"/>
      <c r="AJ30" s="181"/>
      <c r="AK30" s="601" t="s">
        <v>176</v>
      </c>
      <c r="AL30" s="602"/>
      <c r="AM30" s="468" t="s">
        <v>207</v>
      </c>
      <c r="AN30" s="469"/>
      <c r="AO30" s="469"/>
      <c r="AP30" s="469"/>
      <c r="AQ30" s="470"/>
    </row>
    <row r="31" spans="1:43" ht="56.25" customHeight="1" x14ac:dyDescent="0.15">
      <c r="B31" s="273" t="s">
        <v>52</v>
      </c>
      <c r="C31" s="274"/>
      <c r="D31" s="274"/>
      <c r="E31" s="274"/>
      <c r="F31" s="274"/>
      <c r="G31" s="274"/>
      <c r="H31" s="274"/>
      <c r="I31" s="274"/>
      <c r="J31" s="275"/>
      <c r="K31" s="323" t="s">
        <v>150</v>
      </c>
      <c r="L31" s="324"/>
      <c r="M31" s="324"/>
      <c r="N31" s="324"/>
      <c r="O31" s="324"/>
      <c r="P31" s="324"/>
      <c r="Q31" s="324"/>
      <c r="R31" s="324"/>
      <c r="S31" s="324"/>
      <c r="T31" s="324"/>
      <c r="U31" s="324"/>
      <c r="V31" s="324"/>
      <c r="W31" s="324"/>
      <c r="X31" s="324"/>
      <c r="Y31" s="325"/>
      <c r="Z31" s="579" t="s">
        <v>178</v>
      </c>
      <c r="AA31" s="580"/>
      <c r="AB31" s="580"/>
      <c r="AC31" s="580"/>
      <c r="AD31" s="580"/>
      <c r="AE31" s="580"/>
      <c r="AF31" s="580"/>
      <c r="AG31" s="580"/>
      <c r="AH31" s="580"/>
      <c r="AI31" s="580"/>
      <c r="AJ31" s="580"/>
      <c r="AK31" s="580"/>
      <c r="AL31" s="581"/>
      <c r="AM31" s="319" t="s">
        <v>207</v>
      </c>
      <c r="AN31" s="319"/>
      <c r="AO31" s="319"/>
      <c r="AP31" s="319"/>
      <c r="AQ31" s="320"/>
    </row>
    <row r="32" spans="1:43" ht="56.25" customHeight="1" thickBot="1" x14ac:dyDescent="0.2">
      <c r="B32" s="276" t="s">
        <v>42</v>
      </c>
      <c r="C32" s="277"/>
      <c r="D32" s="277"/>
      <c r="E32" s="277"/>
      <c r="F32" s="277"/>
      <c r="G32" s="277"/>
      <c r="H32" s="277"/>
      <c r="I32" s="277"/>
      <c r="J32" s="278"/>
      <c r="K32" s="419" t="s">
        <v>156</v>
      </c>
      <c r="L32" s="420"/>
      <c r="M32" s="420"/>
      <c r="N32" s="420"/>
      <c r="O32" s="420"/>
      <c r="P32" s="420"/>
      <c r="Q32" s="420"/>
      <c r="R32" s="420"/>
      <c r="S32" s="420"/>
      <c r="T32" s="420"/>
      <c r="U32" s="420"/>
      <c r="V32" s="420"/>
      <c r="W32" s="420"/>
      <c r="X32" s="420"/>
      <c r="Y32" s="421"/>
      <c r="Z32" s="594" t="s">
        <v>179</v>
      </c>
      <c r="AA32" s="595"/>
      <c r="AB32" s="595"/>
      <c r="AC32" s="595"/>
      <c r="AD32" s="595"/>
      <c r="AE32" s="595"/>
      <c r="AF32" s="595"/>
      <c r="AG32" s="595"/>
      <c r="AH32" s="595"/>
      <c r="AI32" s="595"/>
      <c r="AJ32" s="595"/>
      <c r="AK32" s="595"/>
      <c r="AL32" s="596"/>
      <c r="AM32" s="321" t="s">
        <v>207</v>
      </c>
      <c r="AN32" s="321"/>
      <c r="AO32" s="321"/>
      <c r="AP32" s="321"/>
      <c r="AQ32" s="322"/>
    </row>
    <row r="33" spans="1:43" s="1" customFormat="1" ht="39" customHeight="1" thickBot="1" x14ac:dyDescent="0.2">
      <c r="A33" s="20"/>
      <c r="B33" s="340" t="s">
        <v>59</v>
      </c>
      <c r="C33" s="341"/>
      <c r="D33" s="341"/>
      <c r="E33" s="341"/>
      <c r="F33" s="341"/>
      <c r="G33" s="341"/>
      <c r="H33" s="341"/>
      <c r="I33" s="341"/>
      <c r="J33" s="342"/>
      <c r="K33" s="101" t="str">
        <f>IF(M33="評価なし","評価なし",IF(M33&gt;=2.5,"A",IF(M33&gt;=1.5,"B", IF(M33&gt;=0.5,"C",IF(M33&lt;0.5,"D","評価なし")))))</f>
        <v>A</v>
      </c>
      <c r="L33" s="55"/>
      <c r="M33" s="72">
        <f>IF(AND(M35="評価なし",M36="評価なし",M40="評価なし",M45="評価なし",M46="評価なし",M47="評価なし"),"評価なし",(N35+N36+N40+N45+N46+N47)/(6-N33))</f>
        <v>2.8333333333333335</v>
      </c>
      <c r="N33" s="73">
        <f>COUNTIF(M35:M36,"評価なし")+COUNTIF(M40,"評価なし")+COUNTIF(M45:M47,"評価なし")</f>
        <v>0</v>
      </c>
      <c r="O33" s="55"/>
      <c r="P33" s="55"/>
      <c r="Q33" s="55"/>
      <c r="R33" s="55"/>
      <c r="S33" s="55"/>
      <c r="T33" s="55"/>
      <c r="U33" s="55"/>
      <c r="V33" s="55"/>
      <c r="W33" s="55"/>
      <c r="X33" s="346"/>
      <c r="Y33" s="347"/>
      <c r="Z33" s="101" t="str">
        <f>IF(AB33="評価なし","評価なし",IF(AB33&gt;=2.5,"A",IF(AB33&gt;=1.5,"B", IF(AB33&gt;=0.5,"C",IF(AB33&lt;0.5,"D","評価なし")))))</f>
        <v>A</v>
      </c>
      <c r="AA33" s="2"/>
      <c r="AB33" s="64">
        <f>IF(AND(AB35="評価なし",AB36="評価なし",AB40="評価なし",AB45="評価なし",AB46="評価なし",AB47="評価なし"),"評価なし",(AC35+AC36+AC40+AC45+AC46+AC47)/(6-AC33))</f>
        <v>2.8333333333333335</v>
      </c>
      <c r="AC33" s="41">
        <f>COUNTIF(AB35:AB36,"評価なし")+COUNTIF(AB40,"評価なし")+COUNTIF(AB45:AB47,"評価なし")</f>
        <v>0</v>
      </c>
      <c r="AD33" s="2"/>
      <c r="AE33" s="2"/>
      <c r="AF33" s="2"/>
      <c r="AG33" s="2"/>
      <c r="AH33" s="2"/>
      <c r="AI33" s="2"/>
      <c r="AJ33" s="2"/>
      <c r="AK33" s="346"/>
      <c r="AL33" s="347"/>
      <c r="AM33" s="340" t="s">
        <v>19</v>
      </c>
      <c r="AN33" s="341"/>
      <c r="AO33" s="341"/>
      <c r="AP33" s="341"/>
      <c r="AQ33" s="342"/>
    </row>
    <row r="34" spans="1:43" s="1" customFormat="1" ht="35.25" customHeight="1" x14ac:dyDescent="0.15">
      <c r="A34" s="20"/>
      <c r="B34" s="408" t="s">
        <v>20</v>
      </c>
      <c r="C34" s="409"/>
      <c r="D34" s="409"/>
      <c r="E34" s="409"/>
      <c r="F34" s="409"/>
      <c r="G34" s="409"/>
      <c r="H34" s="409"/>
      <c r="I34" s="409"/>
      <c r="J34" s="410"/>
      <c r="K34" s="116" t="str">
        <f>IF(M34="評価なし","評価なし",IF(M34&gt;=2.5,"A",IF(M34&gt;=1.5,"B", IF(M34&gt;=0.5,"C",IF(M34&lt;0.5,"D","評価なし")))))</f>
        <v>A</v>
      </c>
      <c r="L34" s="2"/>
      <c r="M34" s="65">
        <f>IF(AND(M35="評価なし",M36="評価なし"),"評価なし",(N35+N36)/(2-N34))</f>
        <v>3</v>
      </c>
      <c r="N34" s="41">
        <f>COUNTIF(M35:M36,"評価なし")</f>
        <v>0</v>
      </c>
      <c r="O34" s="2"/>
      <c r="P34" s="2"/>
      <c r="Q34" s="2"/>
      <c r="R34" s="2"/>
      <c r="S34" s="2"/>
      <c r="T34" s="2"/>
      <c r="U34" s="2"/>
      <c r="V34" s="2"/>
      <c r="W34" s="2"/>
      <c r="X34" s="500"/>
      <c r="Y34" s="501"/>
      <c r="Z34" s="102" t="str">
        <f>IF(AB34="評価なし","評価なし",IF(AB34&gt;=2.5,"A",IF(AB34&gt;=1.5,"B", IF(AB34&gt;=0.5,"C",IF(AB34&lt;0.5,"D","評価なし")))))</f>
        <v>A</v>
      </c>
      <c r="AA34" s="2"/>
      <c r="AB34" s="13">
        <f>IF(AND(AB35="評価なし",AB36="評価なし"),"評価なし",(AC35+AC36)/(2-AC34))</f>
        <v>3</v>
      </c>
      <c r="AC34" s="41">
        <f>COUNTIF(AB35:AB36,"評価なし")</f>
        <v>0</v>
      </c>
      <c r="AD34" s="2"/>
      <c r="AE34" s="2"/>
      <c r="AF34" s="2"/>
      <c r="AG34" s="2"/>
      <c r="AH34" s="2"/>
      <c r="AI34" s="2"/>
      <c r="AJ34" s="2"/>
      <c r="AK34" s="500"/>
      <c r="AL34" s="501"/>
      <c r="AM34" s="454" t="s">
        <v>20</v>
      </c>
      <c r="AN34" s="409"/>
      <c r="AO34" s="409"/>
      <c r="AP34" s="409"/>
      <c r="AQ34" s="410"/>
    </row>
    <row r="35" spans="1:43" s="1" customFormat="1" ht="120.75" customHeight="1" x14ac:dyDescent="0.15">
      <c r="A35" s="20"/>
      <c r="B35" s="388" t="s">
        <v>70</v>
      </c>
      <c r="C35" s="389"/>
      <c r="D35" s="389"/>
      <c r="E35" s="389"/>
      <c r="F35" s="389"/>
      <c r="G35" s="389"/>
      <c r="H35" s="389"/>
      <c r="I35" s="389"/>
      <c r="J35" s="390"/>
      <c r="K35" s="169" t="s">
        <v>92</v>
      </c>
      <c r="L35" s="42"/>
      <c r="M35" s="147" t="str">
        <f>IF(K35="A","3",IF(K35="B","2", IF(K35="C","1",IF(K35="D","0","評価なし"))))</f>
        <v>3</v>
      </c>
      <c r="N35" s="33" t="str">
        <f>IF(M35="評価なし",0,M35)</f>
        <v>3</v>
      </c>
      <c r="O35" s="42"/>
      <c r="P35" s="42"/>
      <c r="Q35" s="42"/>
      <c r="R35" s="42"/>
      <c r="S35" s="42"/>
      <c r="T35" s="42"/>
      <c r="U35" s="42"/>
      <c r="V35" s="42"/>
      <c r="W35" s="42"/>
      <c r="X35" s="414" t="s">
        <v>124</v>
      </c>
      <c r="Y35" s="415"/>
      <c r="Z35" s="169" t="s">
        <v>92</v>
      </c>
      <c r="AA35" s="46"/>
      <c r="AB35" s="204" t="str">
        <f>IF(Z35="A","3",IF(Z35="B","2", IF(Z35="C","1",IF(Z35="D","0","評価なし"))))</f>
        <v>3</v>
      </c>
      <c r="AC35" s="57" t="str">
        <f>IF(AB35="評価なし",0,AB35)</f>
        <v>3</v>
      </c>
      <c r="AD35" s="46"/>
      <c r="AE35" s="46"/>
      <c r="AF35" s="46"/>
      <c r="AG35" s="46"/>
      <c r="AH35" s="46"/>
      <c r="AI35" s="46"/>
      <c r="AJ35" s="46"/>
      <c r="AK35" s="334" t="s">
        <v>180</v>
      </c>
      <c r="AL35" s="335"/>
      <c r="AM35" s="459" t="s">
        <v>207</v>
      </c>
      <c r="AN35" s="460"/>
      <c r="AO35" s="460"/>
      <c r="AP35" s="460"/>
      <c r="AQ35" s="461"/>
    </row>
    <row r="36" spans="1:43" ht="120.75" customHeight="1" x14ac:dyDescent="0.15">
      <c r="B36" s="394" t="s">
        <v>71</v>
      </c>
      <c r="C36" s="395"/>
      <c r="D36" s="395"/>
      <c r="E36" s="395"/>
      <c r="F36" s="395"/>
      <c r="G36" s="395"/>
      <c r="H36" s="395"/>
      <c r="I36" s="395"/>
      <c r="J36" s="396"/>
      <c r="K36" s="170" t="s">
        <v>92</v>
      </c>
      <c r="L36" s="34"/>
      <c r="M36" s="143" t="str">
        <f>IF(K36="A","3",IF(K36="B","2", IF(K36="C","1",IF(K36="D","0","評価なし"))))</f>
        <v>3</v>
      </c>
      <c r="N36" s="35" t="str">
        <f>IF(M36="評価なし",0,M36)</f>
        <v>3</v>
      </c>
      <c r="O36" s="34"/>
      <c r="P36" s="34"/>
      <c r="Q36" s="34"/>
      <c r="R36" s="34"/>
      <c r="S36" s="34"/>
      <c r="T36" s="34"/>
      <c r="U36" s="34"/>
      <c r="V36" s="34"/>
      <c r="W36" s="34"/>
      <c r="X36" s="336" t="s">
        <v>142</v>
      </c>
      <c r="Y36" s="337"/>
      <c r="Z36" s="170" t="s">
        <v>92</v>
      </c>
      <c r="AA36" s="59"/>
      <c r="AB36" s="205" t="str">
        <f>IF(Z36="A","3",IF(Z36="B","2", IF(Z36="C","1",IF(Z36="D","0","評価なし"))))</f>
        <v>3</v>
      </c>
      <c r="AC36" s="60" t="str">
        <f>IF(AB36="評価なし",0,AB36)</f>
        <v>3</v>
      </c>
      <c r="AD36" s="59"/>
      <c r="AE36" s="59"/>
      <c r="AF36" s="59"/>
      <c r="AG36" s="59"/>
      <c r="AH36" s="59"/>
      <c r="AI36" s="59"/>
      <c r="AJ36" s="59"/>
      <c r="AK36" s="606" t="s">
        <v>180</v>
      </c>
      <c r="AL36" s="607"/>
      <c r="AM36" s="411" t="s">
        <v>207</v>
      </c>
      <c r="AN36" s="412"/>
      <c r="AO36" s="412"/>
      <c r="AP36" s="412"/>
      <c r="AQ36" s="413"/>
    </row>
    <row r="37" spans="1:43" ht="78.75" customHeight="1" x14ac:dyDescent="0.15">
      <c r="B37" s="273" t="s">
        <v>52</v>
      </c>
      <c r="C37" s="274"/>
      <c r="D37" s="274"/>
      <c r="E37" s="274"/>
      <c r="F37" s="274"/>
      <c r="G37" s="274"/>
      <c r="H37" s="274"/>
      <c r="I37" s="274"/>
      <c r="J37" s="275"/>
      <c r="K37" s="323" t="s">
        <v>134</v>
      </c>
      <c r="L37" s="324"/>
      <c r="M37" s="324"/>
      <c r="N37" s="324"/>
      <c r="O37" s="324"/>
      <c r="P37" s="324"/>
      <c r="Q37" s="324"/>
      <c r="R37" s="324"/>
      <c r="S37" s="324"/>
      <c r="T37" s="324"/>
      <c r="U37" s="324"/>
      <c r="V37" s="324"/>
      <c r="W37" s="324"/>
      <c r="X37" s="324"/>
      <c r="Y37" s="325"/>
      <c r="Z37" s="329" t="s">
        <v>181</v>
      </c>
      <c r="AA37" s="210"/>
      <c r="AB37" s="210"/>
      <c r="AC37" s="210"/>
      <c r="AD37" s="210"/>
      <c r="AE37" s="210"/>
      <c r="AF37" s="210"/>
      <c r="AG37" s="210"/>
      <c r="AH37" s="210"/>
      <c r="AI37" s="210"/>
      <c r="AJ37" s="210"/>
      <c r="AK37" s="210"/>
      <c r="AL37" s="330"/>
      <c r="AM37" s="319" t="s">
        <v>207</v>
      </c>
      <c r="AN37" s="319"/>
      <c r="AO37" s="319"/>
      <c r="AP37" s="319"/>
      <c r="AQ37" s="320"/>
    </row>
    <row r="38" spans="1:43" ht="78.75" customHeight="1" thickBot="1" x14ac:dyDescent="0.2">
      <c r="B38" s="447" t="s">
        <v>42</v>
      </c>
      <c r="C38" s="448"/>
      <c r="D38" s="448"/>
      <c r="E38" s="448"/>
      <c r="F38" s="448"/>
      <c r="G38" s="448"/>
      <c r="H38" s="448"/>
      <c r="I38" s="448"/>
      <c r="J38" s="449"/>
      <c r="K38" s="576" t="s">
        <v>151</v>
      </c>
      <c r="L38" s="577"/>
      <c r="M38" s="577"/>
      <c r="N38" s="577"/>
      <c r="O38" s="577"/>
      <c r="P38" s="577"/>
      <c r="Q38" s="577"/>
      <c r="R38" s="577"/>
      <c r="S38" s="577"/>
      <c r="T38" s="577"/>
      <c r="U38" s="577"/>
      <c r="V38" s="577"/>
      <c r="W38" s="577"/>
      <c r="X38" s="577"/>
      <c r="Y38" s="578"/>
      <c r="Z38" s="565" t="s">
        <v>182</v>
      </c>
      <c r="AA38" s="566"/>
      <c r="AB38" s="566"/>
      <c r="AC38" s="566"/>
      <c r="AD38" s="566"/>
      <c r="AE38" s="566"/>
      <c r="AF38" s="566"/>
      <c r="AG38" s="566"/>
      <c r="AH38" s="566"/>
      <c r="AI38" s="566"/>
      <c r="AJ38" s="566"/>
      <c r="AK38" s="566"/>
      <c r="AL38" s="567"/>
      <c r="AM38" s="458" t="s">
        <v>207</v>
      </c>
      <c r="AN38" s="321"/>
      <c r="AO38" s="321"/>
      <c r="AP38" s="321"/>
      <c r="AQ38" s="322"/>
    </row>
    <row r="39" spans="1:43" ht="42.75" customHeight="1" x14ac:dyDescent="0.15">
      <c r="B39" s="416" t="s">
        <v>48</v>
      </c>
      <c r="C39" s="417"/>
      <c r="D39" s="417"/>
      <c r="E39" s="417"/>
      <c r="F39" s="417"/>
      <c r="G39" s="417"/>
      <c r="H39" s="417"/>
      <c r="I39" s="417"/>
      <c r="J39" s="418"/>
      <c r="K39" s="148" t="str">
        <f>IF(M39="評価なし","評価なし",IF(M39&gt;=2.5,"A",IF(M39&gt;=1.5,"B", IF(M39&gt;=0.5,"C",IF(M39&lt;0.5,"D","評価なし")))))</f>
        <v>B</v>
      </c>
      <c r="L39" s="2"/>
      <c r="M39" s="82">
        <f>IF(M40="評価なし","評価なし",N40/(1-N39))</f>
        <v>2</v>
      </c>
      <c r="N39" s="41">
        <f>COUNTIF(M40,"評価なし")</f>
        <v>0</v>
      </c>
      <c r="O39" s="16"/>
      <c r="P39" s="16"/>
      <c r="Q39" s="16"/>
      <c r="R39" s="16"/>
      <c r="S39" s="16"/>
      <c r="T39" s="16"/>
      <c r="U39" s="16"/>
      <c r="V39" s="16"/>
      <c r="W39" s="16"/>
      <c r="X39" s="500"/>
      <c r="Y39" s="501"/>
      <c r="Z39" s="148" t="str">
        <f>IF(AB39="評価なし","評価なし",IF(AB39&gt;=2.5,"A",IF(AB39&gt;=1.5,"B", IF(AB39&gt;=0.5,"C",IF(AB39&lt;0.5,"D","評価なし")))))</f>
        <v>B</v>
      </c>
      <c r="AA39" s="2"/>
      <c r="AB39" s="82">
        <f>IF(AB40="評価なし","評価なし",AC40/(1-AC39))</f>
        <v>2</v>
      </c>
      <c r="AC39" s="41">
        <f>COUNTIF(AB40,"評価なし")</f>
        <v>0</v>
      </c>
      <c r="AD39" s="16"/>
      <c r="AE39" s="16"/>
      <c r="AF39" s="16"/>
      <c r="AG39" s="16"/>
      <c r="AH39" s="16"/>
      <c r="AI39" s="16"/>
      <c r="AJ39" s="16"/>
      <c r="AK39" s="500"/>
      <c r="AL39" s="501"/>
      <c r="AM39" s="279" t="s">
        <v>63</v>
      </c>
      <c r="AN39" s="280"/>
      <c r="AO39" s="280"/>
      <c r="AP39" s="280"/>
      <c r="AQ39" s="281"/>
    </row>
    <row r="40" spans="1:43" ht="108" customHeight="1" x14ac:dyDescent="0.15">
      <c r="B40" s="388" t="s">
        <v>72</v>
      </c>
      <c r="C40" s="389"/>
      <c r="D40" s="389"/>
      <c r="E40" s="389"/>
      <c r="F40" s="389"/>
      <c r="G40" s="389"/>
      <c r="H40" s="389"/>
      <c r="I40" s="389"/>
      <c r="J40" s="390"/>
      <c r="K40" s="194" t="s">
        <v>94</v>
      </c>
      <c r="L40" s="21"/>
      <c r="M40" s="120" t="str">
        <f>IF(K40="A","3",IF(K40="B","2", IF(K40="C","1",IF(K40="D","0","評価なし"))))</f>
        <v>2</v>
      </c>
      <c r="N40" s="22" t="str">
        <f>IF(M40="評価なし",0,M40)</f>
        <v>2</v>
      </c>
      <c r="O40" s="21"/>
      <c r="P40" s="21"/>
      <c r="Q40" s="21"/>
      <c r="R40" s="21"/>
      <c r="S40" s="21"/>
      <c r="T40" s="21"/>
      <c r="U40" s="21"/>
      <c r="V40" s="21"/>
      <c r="W40" s="21"/>
      <c r="X40" s="406" t="s">
        <v>135</v>
      </c>
      <c r="Y40" s="407"/>
      <c r="Z40" s="194" t="s">
        <v>94</v>
      </c>
      <c r="AA40" s="16"/>
      <c r="AB40" s="119" t="str">
        <f>IF(Z40="A","3",IF(Z40="B","2", IF(Z40="C","1",IF(Z40="D","0","評価なし"))))</f>
        <v>2</v>
      </c>
      <c r="AC40" s="23" t="str">
        <f>IF(AB40="評価なし",0,AB40)</f>
        <v>2</v>
      </c>
      <c r="AD40" s="16"/>
      <c r="AE40" s="16"/>
      <c r="AF40" s="16"/>
      <c r="AG40" s="16"/>
      <c r="AH40" s="16"/>
      <c r="AI40" s="16"/>
      <c r="AJ40" s="16"/>
      <c r="AK40" s="610" t="s">
        <v>184</v>
      </c>
      <c r="AL40" s="611"/>
      <c r="AM40" s="603" t="s">
        <v>207</v>
      </c>
      <c r="AN40" s="604"/>
      <c r="AO40" s="604"/>
      <c r="AP40" s="604"/>
      <c r="AQ40" s="605"/>
    </row>
    <row r="41" spans="1:43" ht="108" customHeight="1" x14ac:dyDescent="0.15">
      <c r="B41" s="285" t="s">
        <v>49</v>
      </c>
      <c r="C41" s="286"/>
      <c r="D41" s="286"/>
      <c r="E41" s="286"/>
      <c r="F41" s="286"/>
      <c r="G41" s="286"/>
      <c r="H41" s="286"/>
      <c r="I41" s="286"/>
      <c r="J41" s="287"/>
      <c r="K41" s="200" t="s">
        <v>92</v>
      </c>
      <c r="L41" s="195"/>
      <c r="M41" s="196" t="str">
        <f>IF(K41="A","3",IF(K41="B","2", IF(K41="C","1",IF(K41="D","0","評価なし"))))</f>
        <v>3</v>
      </c>
      <c r="N41" s="201" t="str">
        <f>IF(M41="評価なし",0,M41)</f>
        <v>3</v>
      </c>
      <c r="O41" s="195"/>
      <c r="P41" s="195"/>
      <c r="Q41" s="195"/>
      <c r="R41" s="195"/>
      <c r="S41" s="195"/>
      <c r="T41" s="195"/>
      <c r="U41" s="195"/>
      <c r="V41" s="195"/>
      <c r="W41" s="195"/>
      <c r="X41" s="597" t="s">
        <v>157</v>
      </c>
      <c r="Y41" s="316"/>
      <c r="Z41" s="193" t="s">
        <v>92</v>
      </c>
      <c r="AA41" s="197"/>
      <c r="AB41" s="198" t="str">
        <f>IF(Z41="A","3",IF(Z41="B","2", IF(Z41="C","1",IF(Z41="D","0","評価なし"))))</f>
        <v>3</v>
      </c>
      <c r="AC41" s="202" t="str">
        <f>IF(AB41="評価なし",0,AB41)</f>
        <v>3</v>
      </c>
      <c r="AD41" s="197"/>
      <c r="AE41" s="197"/>
      <c r="AF41" s="197"/>
      <c r="AG41" s="197"/>
      <c r="AH41" s="197"/>
      <c r="AI41" s="197"/>
      <c r="AJ41" s="197"/>
      <c r="AK41" s="608" t="s">
        <v>183</v>
      </c>
      <c r="AL41" s="609"/>
      <c r="AM41" s="618" t="s">
        <v>207</v>
      </c>
      <c r="AN41" s="619"/>
      <c r="AO41" s="619"/>
      <c r="AP41" s="619"/>
      <c r="AQ41" s="620"/>
    </row>
    <row r="42" spans="1:43" ht="90" customHeight="1" x14ac:dyDescent="0.15">
      <c r="B42" s="273" t="s">
        <v>52</v>
      </c>
      <c r="C42" s="274"/>
      <c r="D42" s="274"/>
      <c r="E42" s="274"/>
      <c r="F42" s="274"/>
      <c r="G42" s="274"/>
      <c r="H42" s="274"/>
      <c r="I42" s="274"/>
      <c r="J42" s="275"/>
      <c r="K42" s="360" t="s">
        <v>143</v>
      </c>
      <c r="L42" s="361"/>
      <c r="M42" s="361"/>
      <c r="N42" s="361"/>
      <c r="O42" s="361"/>
      <c r="P42" s="361"/>
      <c r="Q42" s="361"/>
      <c r="R42" s="361"/>
      <c r="S42" s="361"/>
      <c r="T42" s="361"/>
      <c r="U42" s="361"/>
      <c r="V42" s="361"/>
      <c r="W42" s="361"/>
      <c r="X42" s="361"/>
      <c r="Y42" s="362"/>
      <c r="Z42" s="591" t="s">
        <v>185</v>
      </c>
      <c r="AA42" s="592"/>
      <c r="AB42" s="592"/>
      <c r="AC42" s="592"/>
      <c r="AD42" s="592"/>
      <c r="AE42" s="592"/>
      <c r="AF42" s="592"/>
      <c r="AG42" s="592"/>
      <c r="AH42" s="592"/>
      <c r="AI42" s="592"/>
      <c r="AJ42" s="592"/>
      <c r="AK42" s="592"/>
      <c r="AL42" s="593"/>
      <c r="AM42" s="319" t="s">
        <v>207</v>
      </c>
      <c r="AN42" s="319"/>
      <c r="AO42" s="319"/>
      <c r="AP42" s="319"/>
      <c r="AQ42" s="320"/>
    </row>
    <row r="43" spans="1:43" ht="90" customHeight="1" thickBot="1" x14ac:dyDescent="0.2">
      <c r="B43" s="276" t="s">
        <v>42</v>
      </c>
      <c r="C43" s="277"/>
      <c r="D43" s="277"/>
      <c r="E43" s="277"/>
      <c r="F43" s="277"/>
      <c r="G43" s="277"/>
      <c r="H43" s="277"/>
      <c r="I43" s="277"/>
      <c r="J43" s="278"/>
      <c r="K43" s="363" t="s">
        <v>158</v>
      </c>
      <c r="L43" s="364"/>
      <c r="M43" s="364"/>
      <c r="N43" s="364"/>
      <c r="O43" s="364"/>
      <c r="P43" s="364"/>
      <c r="Q43" s="364"/>
      <c r="R43" s="364"/>
      <c r="S43" s="364"/>
      <c r="T43" s="364"/>
      <c r="U43" s="364"/>
      <c r="V43" s="364"/>
      <c r="W43" s="364"/>
      <c r="X43" s="364"/>
      <c r="Y43" s="365"/>
      <c r="Z43" s="331" t="s">
        <v>186</v>
      </c>
      <c r="AA43" s="332"/>
      <c r="AB43" s="332"/>
      <c r="AC43" s="332"/>
      <c r="AD43" s="332"/>
      <c r="AE43" s="332"/>
      <c r="AF43" s="332"/>
      <c r="AG43" s="332"/>
      <c r="AH43" s="332"/>
      <c r="AI43" s="332"/>
      <c r="AJ43" s="332"/>
      <c r="AK43" s="332"/>
      <c r="AL43" s="333"/>
      <c r="AM43" s="321" t="s">
        <v>207</v>
      </c>
      <c r="AN43" s="321"/>
      <c r="AO43" s="321"/>
      <c r="AP43" s="321"/>
      <c r="AQ43" s="322"/>
    </row>
    <row r="44" spans="1:43" ht="34.5" customHeight="1" x14ac:dyDescent="0.15">
      <c r="B44" s="279" t="s">
        <v>58</v>
      </c>
      <c r="C44" s="280"/>
      <c r="D44" s="280"/>
      <c r="E44" s="280"/>
      <c r="F44" s="280"/>
      <c r="G44" s="280"/>
      <c r="H44" s="280"/>
      <c r="I44" s="280"/>
      <c r="J44" s="281"/>
      <c r="K44" s="102" t="str">
        <f>IF(M44="評価なし","評価なし",IF(M44&gt;=2.5,"A",IF(M44&gt;=1.5,"B", IF(M44&gt;=0.5,"C",IF(M44&lt;0.5,"D","評価なし")))))</f>
        <v>A</v>
      </c>
      <c r="L44" s="16"/>
      <c r="M44" s="31">
        <f>IF(AND(M45="評価なし",M46="評価なし",M47="評価なし"),"評価なし",(N45+N46+N47)/(3-N44))</f>
        <v>3</v>
      </c>
      <c r="N44" s="41">
        <f>COUNTIF(M45:M47,"評価なし")</f>
        <v>0</v>
      </c>
      <c r="O44" s="16"/>
      <c r="P44" s="16"/>
      <c r="Q44" s="16"/>
      <c r="R44" s="16"/>
      <c r="S44" s="16"/>
      <c r="T44" s="16"/>
      <c r="U44" s="16"/>
      <c r="V44" s="16"/>
      <c r="W44" s="16"/>
      <c r="X44" s="346"/>
      <c r="Y44" s="347"/>
      <c r="Z44" s="102" t="str">
        <f>IF(AB44="評価なし","評価なし",IF(AB44&gt;=2.5,"A",IF(AB44&gt;=1.5,"B", IF(AB44&gt;=0.5,"C",IF(AB44&lt;0.5,"D","評価なし")))))</f>
        <v>A</v>
      </c>
      <c r="AA44" s="16"/>
      <c r="AB44" s="31">
        <f>IF(AND(AB45="評価なし",AB46="評価なし",AB47="評価なし"),"評価なし",(AC45+AC46+AC47)/(3-AC44))</f>
        <v>3</v>
      </c>
      <c r="AC44" s="41">
        <f>COUNTIF(AB45:AB47,"評価なし")</f>
        <v>0</v>
      </c>
      <c r="AD44" s="16"/>
      <c r="AE44" s="16"/>
      <c r="AF44" s="16"/>
      <c r="AG44" s="16"/>
      <c r="AH44" s="16"/>
      <c r="AI44" s="16"/>
      <c r="AJ44" s="16"/>
      <c r="AK44" s="346"/>
      <c r="AL44" s="347"/>
      <c r="AM44" s="279" t="s">
        <v>207</v>
      </c>
      <c r="AN44" s="280"/>
      <c r="AO44" s="280"/>
      <c r="AP44" s="280"/>
      <c r="AQ44" s="281"/>
    </row>
    <row r="45" spans="1:43" ht="99.75" customHeight="1" x14ac:dyDescent="0.15">
      <c r="B45" s="403" t="s">
        <v>73</v>
      </c>
      <c r="C45" s="404"/>
      <c r="D45" s="404"/>
      <c r="E45" s="404"/>
      <c r="F45" s="404"/>
      <c r="G45" s="404"/>
      <c r="H45" s="404"/>
      <c r="I45" s="404"/>
      <c r="J45" s="405"/>
      <c r="K45" s="108" t="s">
        <v>92</v>
      </c>
      <c r="L45" s="32"/>
      <c r="M45" s="38" t="str">
        <f>IF(K45="A","3",IF(K45="B","2", IF(K45="C","1",IF(K45="D","0","評価なし"))))</f>
        <v>3</v>
      </c>
      <c r="N45" s="37" t="str">
        <f>IF(M45="評価なし",0,M45)</f>
        <v>3</v>
      </c>
      <c r="O45" s="32"/>
      <c r="P45" s="32"/>
      <c r="Q45" s="32"/>
      <c r="R45" s="32"/>
      <c r="S45" s="32"/>
      <c r="T45" s="32"/>
      <c r="U45" s="32"/>
      <c r="V45" s="32"/>
      <c r="W45" s="32"/>
      <c r="X45" s="568" t="s">
        <v>159</v>
      </c>
      <c r="Y45" s="569"/>
      <c r="Z45" s="108" t="s">
        <v>92</v>
      </c>
      <c r="AA45" s="114"/>
      <c r="AB45" s="47" t="str">
        <f>IF(Z45="A","3",IF(Z45="B","2", IF(Z45="C","1",IF(Z45="D","0","評価なし"))))</f>
        <v>3</v>
      </c>
      <c r="AC45" s="48" t="str">
        <f>IF(AB45="評価なし",0,AB45)</f>
        <v>3</v>
      </c>
      <c r="AD45" s="114"/>
      <c r="AE45" s="114"/>
      <c r="AF45" s="114"/>
      <c r="AG45" s="114"/>
      <c r="AH45" s="114"/>
      <c r="AI45" s="114"/>
      <c r="AJ45" s="114"/>
      <c r="AK45" s="572" t="s">
        <v>187</v>
      </c>
      <c r="AL45" s="573"/>
      <c r="AM45" s="615" t="s">
        <v>207</v>
      </c>
      <c r="AN45" s="616"/>
      <c r="AO45" s="616"/>
      <c r="AP45" s="616"/>
      <c r="AQ45" s="617"/>
    </row>
    <row r="46" spans="1:43" s="1" customFormat="1" ht="99.75" customHeight="1" x14ac:dyDescent="0.15">
      <c r="A46" s="20"/>
      <c r="B46" s="291" t="s">
        <v>60</v>
      </c>
      <c r="C46" s="292"/>
      <c r="D46" s="292"/>
      <c r="E46" s="292"/>
      <c r="F46" s="292"/>
      <c r="G46" s="292"/>
      <c r="H46" s="292"/>
      <c r="I46" s="292"/>
      <c r="J46" s="293"/>
      <c r="K46" s="103" t="s">
        <v>92</v>
      </c>
      <c r="L46" s="43"/>
      <c r="M46" s="39" t="str">
        <f>IF(K46="A","3",IF(K46="B","2", IF(K46="C","1",IF(K46="D","0","評価なし"))))</f>
        <v>3</v>
      </c>
      <c r="N46" s="40" t="str">
        <f>IF(M46="評価なし",0,M46)</f>
        <v>3</v>
      </c>
      <c r="O46" s="43"/>
      <c r="P46" s="43"/>
      <c r="Q46" s="43"/>
      <c r="R46" s="43"/>
      <c r="S46" s="43"/>
      <c r="T46" s="43"/>
      <c r="U46" s="43"/>
      <c r="V46" s="43"/>
      <c r="W46" s="43"/>
      <c r="X46" s="570" t="s">
        <v>136</v>
      </c>
      <c r="Y46" s="571"/>
      <c r="Z46" s="103" t="s">
        <v>92</v>
      </c>
      <c r="AA46" s="49"/>
      <c r="AB46" s="50" t="str">
        <f>IF(Z46="A","3",IF(Z46="B","2", IF(Z46="C","1",IF(Z46="D","0","評価なし"))))</f>
        <v>3</v>
      </c>
      <c r="AC46" s="51" t="str">
        <f>IF(AB46="評価なし",0,AB46)</f>
        <v>3</v>
      </c>
      <c r="AD46" s="49"/>
      <c r="AE46" s="49"/>
      <c r="AF46" s="49"/>
      <c r="AG46" s="49"/>
      <c r="AH46" s="49"/>
      <c r="AI46" s="49"/>
      <c r="AJ46" s="49"/>
      <c r="AK46" s="574" t="s">
        <v>188</v>
      </c>
      <c r="AL46" s="575"/>
      <c r="AM46" s="368" t="s">
        <v>207</v>
      </c>
      <c r="AN46" s="369"/>
      <c r="AO46" s="369"/>
      <c r="AP46" s="369"/>
      <c r="AQ46" s="370"/>
    </row>
    <row r="47" spans="1:43" s="1" customFormat="1" ht="99.75" customHeight="1" x14ac:dyDescent="0.15">
      <c r="A47" s="20"/>
      <c r="B47" s="297" t="s">
        <v>61</v>
      </c>
      <c r="C47" s="298"/>
      <c r="D47" s="298"/>
      <c r="E47" s="298"/>
      <c r="F47" s="298"/>
      <c r="G47" s="298"/>
      <c r="H47" s="298"/>
      <c r="I47" s="298"/>
      <c r="J47" s="299"/>
      <c r="K47" s="104" t="s">
        <v>92</v>
      </c>
      <c r="L47" s="81"/>
      <c r="M47" s="45" t="str">
        <f>IF(K47="A","3",IF(K47="B","2", IF(K47="C","1",IF(K47="D","0","評価なし"))))</f>
        <v>3</v>
      </c>
      <c r="N47" s="149" t="str">
        <f>IF(M47="評価なし",0,M47)</f>
        <v>3</v>
      </c>
      <c r="O47" s="81"/>
      <c r="P47" s="81"/>
      <c r="Q47" s="81"/>
      <c r="R47" s="81"/>
      <c r="S47" s="81"/>
      <c r="T47" s="81"/>
      <c r="U47" s="81"/>
      <c r="V47" s="81"/>
      <c r="W47" s="81"/>
      <c r="X47" s="315" t="s">
        <v>110</v>
      </c>
      <c r="Y47" s="316"/>
      <c r="Z47" s="104" t="s">
        <v>92</v>
      </c>
      <c r="AA47" s="150"/>
      <c r="AB47" s="52" t="str">
        <f>IF(Z47="A","3",IF(Z47="B","2", IF(Z47="C","1",IF(Z47="D","0","評価なし"))))</f>
        <v>3</v>
      </c>
      <c r="AC47" s="151" t="str">
        <f>IF(AB47="評価なし",0,AB47)</f>
        <v>3</v>
      </c>
      <c r="AD47" s="150"/>
      <c r="AE47" s="150"/>
      <c r="AF47" s="150"/>
      <c r="AG47" s="150"/>
      <c r="AH47" s="150"/>
      <c r="AI47" s="150"/>
      <c r="AJ47" s="150"/>
      <c r="AK47" s="317" t="s">
        <v>188</v>
      </c>
      <c r="AL47" s="318"/>
      <c r="AM47" s="357" t="s">
        <v>207</v>
      </c>
      <c r="AN47" s="358"/>
      <c r="AO47" s="358"/>
      <c r="AP47" s="358"/>
      <c r="AQ47" s="359"/>
    </row>
    <row r="48" spans="1:43" ht="87" customHeight="1" x14ac:dyDescent="0.15">
      <c r="B48" s="273" t="s">
        <v>52</v>
      </c>
      <c r="C48" s="274"/>
      <c r="D48" s="274"/>
      <c r="E48" s="274"/>
      <c r="F48" s="274"/>
      <c r="G48" s="274"/>
      <c r="H48" s="274"/>
      <c r="I48" s="274"/>
      <c r="J48" s="275"/>
      <c r="K48" s="323" t="s">
        <v>152</v>
      </c>
      <c r="L48" s="324"/>
      <c r="M48" s="324"/>
      <c r="N48" s="324"/>
      <c r="O48" s="324"/>
      <c r="P48" s="324"/>
      <c r="Q48" s="324"/>
      <c r="R48" s="324"/>
      <c r="S48" s="324"/>
      <c r="T48" s="324"/>
      <c r="U48" s="324"/>
      <c r="V48" s="324"/>
      <c r="W48" s="324"/>
      <c r="X48" s="324"/>
      <c r="Y48" s="325"/>
      <c r="Z48" s="329" t="s">
        <v>189</v>
      </c>
      <c r="AA48" s="210"/>
      <c r="AB48" s="210"/>
      <c r="AC48" s="210"/>
      <c r="AD48" s="210"/>
      <c r="AE48" s="210"/>
      <c r="AF48" s="210"/>
      <c r="AG48" s="210"/>
      <c r="AH48" s="210"/>
      <c r="AI48" s="210"/>
      <c r="AJ48" s="210"/>
      <c r="AK48" s="210"/>
      <c r="AL48" s="330"/>
      <c r="AM48" s="319" t="s">
        <v>207</v>
      </c>
      <c r="AN48" s="319"/>
      <c r="AO48" s="319"/>
      <c r="AP48" s="319"/>
      <c r="AQ48" s="320"/>
    </row>
    <row r="49" spans="1:43" ht="87" customHeight="1" thickBot="1" x14ac:dyDescent="0.2">
      <c r="B49" s="276" t="s">
        <v>42</v>
      </c>
      <c r="C49" s="277"/>
      <c r="D49" s="277"/>
      <c r="E49" s="277"/>
      <c r="F49" s="277"/>
      <c r="G49" s="277"/>
      <c r="H49" s="277"/>
      <c r="I49" s="277"/>
      <c r="J49" s="278"/>
      <c r="K49" s="326" t="s">
        <v>166</v>
      </c>
      <c r="L49" s="327"/>
      <c r="M49" s="327"/>
      <c r="N49" s="327"/>
      <c r="O49" s="327"/>
      <c r="P49" s="327"/>
      <c r="Q49" s="327"/>
      <c r="R49" s="327"/>
      <c r="S49" s="327"/>
      <c r="T49" s="327"/>
      <c r="U49" s="327"/>
      <c r="V49" s="327"/>
      <c r="W49" s="327"/>
      <c r="X49" s="327"/>
      <c r="Y49" s="328"/>
      <c r="Z49" s="331" t="s">
        <v>190</v>
      </c>
      <c r="AA49" s="332"/>
      <c r="AB49" s="332"/>
      <c r="AC49" s="332"/>
      <c r="AD49" s="332"/>
      <c r="AE49" s="332"/>
      <c r="AF49" s="332"/>
      <c r="AG49" s="332"/>
      <c r="AH49" s="332"/>
      <c r="AI49" s="332"/>
      <c r="AJ49" s="332"/>
      <c r="AK49" s="332"/>
      <c r="AL49" s="333"/>
      <c r="AM49" s="321" t="s">
        <v>207</v>
      </c>
      <c r="AN49" s="321"/>
      <c r="AO49" s="321"/>
      <c r="AP49" s="321"/>
      <c r="AQ49" s="322"/>
    </row>
    <row r="50" spans="1:43" s="17" customFormat="1" ht="44.25" customHeight="1" thickBot="1" x14ac:dyDescent="0.2">
      <c r="B50" s="422" t="s">
        <v>12</v>
      </c>
      <c r="C50" s="423"/>
      <c r="D50" s="423"/>
      <c r="E50" s="423"/>
      <c r="F50" s="423"/>
      <c r="G50" s="423"/>
      <c r="H50" s="423"/>
      <c r="I50" s="423"/>
      <c r="J50" s="424"/>
      <c r="K50" s="98" t="str">
        <f>IF(M50="評価なし","評価なし",IF(M50&gt;=2.5,"A",IF(M50&gt;=1.5,"B", IF(M50&gt;=0.5,"C",IF(M50&lt;0.5,"D","評価なし")))))</f>
        <v>A</v>
      </c>
      <c r="M50" s="54">
        <f>IF(AND(M52="評価なし",M53="評価なし",M54="評価なし",M55="評価なし",M59="評価なし",M60="評価なし",M61="評価なし",M62="評価なし",M63="評価なし",M64="評価なし",M65="評価なし"),"評価なし",(N52+N53+N54+N55+N59+N60+N61+N62+N63+N64+N65)/(11-N50))</f>
        <v>2.9</v>
      </c>
      <c r="N50" s="17">
        <f>COUNTIF(M52:M55,"評価なし")+COUNTIF(M59:M65,"評価なし")</f>
        <v>1</v>
      </c>
      <c r="X50" s="311"/>
      <c r="Y50" s="312"/>
      <c r="Z50" s="112" t="str">
        <f>IF(AB50="評価なし","評価なし",IF(AB50&gt;=2.5,"A",IF(AB50&gt;=1.5,"B", IF(AB50&gt;=0.5,"C",IF(AB50&lt;0.5,"D","評価なし")))))</f>
        <v>A</v>
      </c>
      <c r="AB50" s="54">
        <f>IF(AND(AB52="評価なし",AB53="評価なし",AB54="評価なし",AB55="評価なし",AB59="評価なし",AB60="評価なし",AB61="評価なし",AB62="評価なし",AB63="評価なし",AB64="評価なし",AB65="評価なし"),"評価なし",(AC52+AC53+AC54+AC55+AC59+AC60+AC61+AC62+AC63+AC64+AC65)/(11-AC50))</f>
        <v>2.9</v>
      </c>
      <c r="AC50" s="17">
        <f>COUNTIF(AB52:AB55,"評価なし")+COUNTIF(AB59:AB65,"評価なし")</f>
        <v>1</v>
      </c>
      <c r="AK50" s="311"/>
      <c r="AL50" s="312"/>
      <c r="AM50" s="340" t="s">
        <v>12</v>
      </c>
      <c r="AN50" s="341"/>
      <c r="AO50" s="341"/>
      <c r="AP50" s="341"/>
      <c r="AQ50" s="342"/>
    </row>
    <row r="51" spans="1:43" s="1" customFormat="1" ht="33.75" customHeight="1" x14ac:dyDescent="0.15">
      <c r="B51" s="425" t="s">
        <v>54</v>
      </c>
      <c r="C51" s="426"/>
      <c r="D51" s="426"/>
      <c r="E51" s="426"/>
      <c r="F51" s="426"/>
      <c r="G51" s="426"/>
      <c r="H51" s="426"/>
      <c r="I51" s="426"/>
      <c r="J51" s="427"/>
      <c r="K51" s="100" t="str">
        <f>IF(M51="評価なし","評価なし",IF(M51&gt;=2.5,"A",IF(M51&gt;=1.5,"B", IF(M51&gt;=0.5,"C",IF(M51&lt;0.5,"D","評価なし")))))</f>
        <v>A</v>
      </c>
      <c r="L51" s="2"/>
      <c r="M51" s="11">
        <f>IF(AND(M52="評価なし",M53="評価なし",M54="評価なし",M55="評価なし"),"評価なし",(N52+N53+N54+N55)/(4-N51))</f>
        <v>2.75</v>
      </c>
      <c r="N51" s="2">
        <f>COUNTIF(M52:M55,"評価なし")</f>
        <v>0</v>
      </c>
      <c r="O51" s="2"/>
      <c r="P51" s="2"/>
      <c r="Q51" s="2"/>
      <c r="R51" s="2"/>
      <c r="S51" s="2"/>
      <c r="T51" s="2"/>
      <c r="U51" s="2"/>
      <c r="V51" s="2"/>
      <c r="W51" s="2"/>
      <c r="X51" s="313"/>
      <c r="Y51" s="314"/>
      <c r="Z51" s="113" t="str">
        <f>IF(AB51="評価なし","評価なし",IF(AB51&gt;=2.5,"A",IF(AB51&gt;=1.5,"B", IF(AB51&gt;=0.5,"C",IF(AB51&lt;0.5,"D","評価なし")))))</f>
        <v>A</v>
      </c>
      <c r="AA51" s="2"/>
      <c r="AB51" s="11">
        <f>IF(AND(AB52="評価なし",AB53="評価なし",AB54="評価なし",AB55="評価なし"),"評価なし",(AC52+AC53+AC54+AC55)/(4-AC51))</f>
        <v>2.75</v>
      </c>
      <c r="AC51" s="2">
        <f>COUNTIF(AB52:AB55,"評価なし")</f>
        <v>0</v>
      </c>
      <c r="AD51" s="2"/>
      <c r="AE51" s="2"/>
      <c r="AF51" s="2"/>
      <c r="AG51" s="2"/>
      <c r="AH51" s="2"/>
      <c r="AI51" s="2"/>
      <c r="AJ51" s="2"/>
      <c r="AK51" s="313"/>
      <c r="AL51" s="314"/>
      <c r="AM51" s="343" t="s">
        <v>21</v>
      </c>
      <c r="AN51" s="344"/>
      <c r="AO51" s="344"/>
      <c r="AP51" s="344"/>
      <c r="AQ51" s="345"/>
    </row>
    <row r="52" spans="1:43" s="1" customFormat="1" ht="85.5" customHeight="1" x14ac:dyDescent="0.15">
      <c r="B52" s="403" t="s">
        <v>57</v>
      </c>
      <c r="C52" s="404"/>
      <c r="D52" s="404"/>
      <c r="E52" s="404"/>
      <c r="F52" s="404"/>
      <c r="G52" s="404"/>
      <c r="H52" s="404"/>
      <c r="I52" s="404"/>
      <c r="J52" s="405"/>
      <c r="K52" s="108" t="s">
        <v>92</v>
      </c>
      <c r="L52" s="46"/>
      <c r="M52" s="161" t="str">
        <f>IF(K52="A","3",IF(K52="B","2", IF(K52="C","1",IF(K52="D","0","評価なし"))))</f>
        <v>3</v>
      </c>
      <c r="N52" s="171" t="str">
        <f>IF(M52="評価なし",0,M52)</f>
        <v>3</v>
      </c>
      <c r="O52" s="46"/>
      <c r="P52" s="46"/>
      <c r="Q52" s="46"/>
      <c r="R52" s="46"/>
      <c r="S52" s="46"/>
      <c r="T52" s="46"/>
      <c r="U52" s="46"/>
      <c r="V52" s="46"/>
      <c r="W52" s="46"/>
      <c r="X52" s="348" t="s">
        <v>147</v>
      </c>
      <c r="Y52" s="349"/>
      <c r="Z52" s="108" t="s">
        <v>92</v>
      </c>
      <c r="AA52" s="46"/>
      <c r="AB52" s="204" t="str">
        <f>IF(Z52="A","3",IF(Z52="B","2", IF(Z52="C","1",IF(Z52="D","0","評価なし"))))</f>
        <v>3</v>
      </c>
      <c r="AC52" s="171" t="str">
        <f>IF(AB52="評価なし",0,AB52)</f>
        <v>3</v>
      </c>
      <c r="AD52" s="46"/>
      <c r="AE52" s="46"/>
      <c r="AF52" s="46"/>
      <c r="AG52" s="46"/>
      <c r="AH52" s="46"/>
      <c r="AI52" s="46"/>
      <c r="AJ52" s="46"/>
      <c r="AK52" s="334" t="s">
        <v>191</v>
      </c>
      <c r="AL52" s="335"/>
      <c r="AM52" s="302" t="s">
        <v>207</v>
      </c>
      <c r="AN52" s="303"/>
      <c r="AO52" s="303"/>
      <c r="AP52" s="303"/>
      <c r="AQ52" s="304"/>
    </row>
    <row r="53" spans="1:43" s="1" customFormat="1" ht="85.5" customHeight="1" x14ac:dyDescent="0.15">
      <c r="A53" s="2"/>
      <c r="B53" s="291" t="s">
        <v>55</v>
      </c>
      <c r="C53" s="292"/>
      <c r="D53" s="292"/>
      <c r="E53" s="292"/>
      <c r="F53" s="292"/>
      <c r="G53" s="292"/>
      <c r="H53" s="292"/>
      <c r="I53" s="292"/>
      <c r="J53" s="293"/>
      <c r="K53" s="103" t="s">
        <v>92</v>
      </c>
      <c r="L53" s="49"/>
      <c r="M53" s="162" t="str">
        <f>IF(K53="A","3",IF(K53="B","2", IF(K53="C","1",IF(K53="D","0","評価なし"))))</f>
        <v>3</v>
      </c>
      <c r="N53" s="172" t="str">
        <f>IF(M53="評価なし",0,M53)</f>
        <v>3</v>
      </c>
      <c r="O53" s="49"/>
      <c r="P53" s="49"/>
      <c r="Q53" s="49"/>
      <c r="R53" s="49"/>
      <c r="S53" s="49"/>
      <c r="T53" s="49"/>
      <c r="U53" s="49"/>
      <c r="V53" s="49"/>
      <c r="W53" s="49"/>
      <c r="X53" s="372" t="s">
        <v>137</v>
      </c>
      <c r="Y53" s="373"/>
      <c r="Z53" s="103" t="s">
        <v>92</v>
      </c>
      <c r="AA53" s="49"/>
      <c r="AB53" s="205" t="str">
        <f>IF(Z53="A","3",IF(Z53="B","2", IF(Z53="C","1",IF(Z53="D","0","評価なし"))))</f>
        <v>3</v>
      </c>
      <c r="AC53" s="172" t="str">
        <f t="shared" ref="AC53:AC55" si="1">IF(AB53="評価なし",0,AB53)</f>
        <v>3</v>
      </c>
      <c r="AD53" s="49"/>
      <c r="AE53" s="49"/>
      <c r="AF53" s="49"/>
      <c r="AG53" s="49"/>
      <c r="AH53" s="49"/>
      <c r="AI53" s="49"/>
      <c r="AJ53" s="49"/>
      <c r="AK53" s="350" t="s">
        <v>192</v>
      </c>
      <c r="AL53" s="351"/>
      <c r="AM53" s="305" t="s">
        <v>207</v>
      </c>
      <c r="AN53" s="306"/>
      <c r="AO53" s="306"/>
      <c r="AP53" s="306"/>
      <c r="AQ53" s="307"/>
    </row>
    <row r="54" spans="1:43" s="1" customFormat="1" ht="85.5" customHeight="1" x14ac:dyDescent="0.15">
      <c r="A54" s="2"/>
      <c r="B54" s="291" t="s">
        <v>62</v>
      </c>
      <c r="C54" s="292"/>
      <c r="D54" s="292"/>
      <c r="E54" s="292"/>
      <c r="F54" s="292"/>
      <c r="G54" s="292"/>
      <c r="H54" s="292"/>
      <c r="I54" s="292"/>
      <c r="J54" s="293"/>
      <c r="K54" s="103" t="s">
        <v>94</v>
      </c>
      <c r="L54" s="49"/>
      <c r="M54" s="162" t="str">
        <f>IF(K54="A","3",IF(K54="B","2", IF(K54="C","1",IF(K54="D","0","評価なし"))))</f>
        <v>2</v>
      </c>
      <c r="N54" s="172" t="str">
        <f>IF(M54="評価なし",0,M54)</f>
        <v>2</v>
      </c>
      <c r="O54" s="49"/>
      <c r="P54" s="49"/>
      <c r="Q54" s="49"/>
      <c r="R54" s="49"/>
      <c r="S54" s="49"/>
      <c r="T54" s="49"/>
      <c r="U54" s="49"/>
      <c r="V54" s="49"/>
      <c r="W54" s="49"/>
      <c r="X54" s="300" t="s">
        <v>160</v>
      </c>
      <c r="Y54" s="301"/>
      <c r="Z54" s="103" t="s">
        <v>94</v>
      </c>
      <c r="AA54" s="49"/>
      <c r="AB54" s="205" t="str">
        <f>IF(Z54="A","3",IF(Z54="B","2", IF(Z54="C","1",IF(Z54="D","0","評価なし"))))</f>
        <v>2</v>
      </c>
      <c r="AC54" s="172" t="str">
        <f t="shared" si="1"/>
        <v>2</v>
      </c>
      <c r="AD54" s="49"/>
      <c r="AE54" s="49"/>
      <c r="AF54" s="49"/>
      <c r="AG54" s="49"/>
      <c r="AH54" s="49"/>
      <c r="AI54" s="49"/>
      <c r="AJ54" s="49"/>
      <c r="AK54" s="350" t="s">
        <v>195</v>
      </c>
      <c r="AL54" s="351"/>
      <c r="AM54" s="305" t="s">
        <v>207</v>
      </c>
      <c r="AN54" s="306"/>
      <c r="AO54" s="306"/>
      <c r="AP54" s="306"/>
      <c r="AQ54" s="307"/>
    </row>
    <row r="55" spans="1:43" s="1" customFormat="1" ht="85.5" customHeight="1" x14ac:dyDescent="0.15">
      <c r="A55" s="2"/>
      <c r="B55" s="297" t="s">
        <v>56</v>
      </c>
      <c r="C55" s="298"/>
      <c r="D55" s="298"/>
      <c r="E55" s="298"/>
      <c r="F55" s="298"/>
      <c r="G55" s="298"/>
      <c r="H55" s="298"/>
      <c r="I55" s="298"/>
      <c r="J55" s="299"/>
      <c r="K55" s="104" t="s">
        <v>92</v>
      </c>
      <c r="L55" s="150"/>
      <c r="M55" s="163" t="str">
        <f>IF(K55="A","3",IF(K55="B","2", IF(K55="C","1",IF(K55="D","0","評価なし"))))</f>
        <v>3</v>
      </c>
      <c r="N55" s="173" t="str">
        <f>IF(M55="評価なし",0,M55)</f>
        <v>3</v>
      </c>
      <c r="O55" s="150"/>
      <c r="P55" s="150"/>
      <c r="Q55" s="150"/>
      <c r="R55" s="150"/>
      <c r="S55" s="150"/>
      <c r="T55" s="150"/>
      <c r="U55" s="150"/>
      <c r="V55" s="150"/>
      <c r="W55" s="150"/>
      <c r="X55" s="336" t="s">
        <v>144</v>
      </c>
      <c r="Y55" s="337"/>
      <c r="Z55" s="104" t="s">
        <v>92</v>
      </c>
      <c r="AA55" s="150"/>
      <c r="AB55" s="206" t="str">
        <f>IF(Z55="A","3",IF(Z55="B","2", IF(Z55="C","1",IF(Z55="D","0","評価なし"))))</f>
        <v>3</v>
      </c>
      <c r="AC55" s="173" t="str">
        <f t="shared" si="1"/>
        <v>3</v>
      </c>
      <c r="AD55" s="150"/>
      <c r="AE55" s="150"/>
      <c r="AF55" s="150"/>
      <c r="AG55" s="150"/>
      <c r="AH55" s="150"/>
      <c r="AI55" s="150"/>
      <c r="AJ55" s="150"/>
      <c r="AK55" s="338" t="s">
        <v>194</v>
      </c>
      <c r="AL55" s="339"/>
      <c r="AM55" s="308" t="s">
        <v>207</v>
      </c>
      <c r="AN55" s="309"/>
      <c r="AO55" s="309"/>
      <c r="AP55" s="309"/>
      <c r="AQ55" s="310"/>
    </row>
    <row r="56" spans="1:43" ht="85.5" customHeight="1" x14ac:dyDescent="0.15">
      <c r="B56" s="273" t="s">
        <v>52</v>
      </c>
      <c r="C56" s="274"/>
      <c r="D56" s="274"/>
      <c r="E56" s="274"/>
      <c r="F56" s="274"/>
      <c r="G56" s="274"/>
      <c r="H56" s="274"/>
      <c r="I56" s="274"/>
      <c r="J56" s="275"/>
      <c r="K56" s="323" t="s">
        <v>122</v>
      </c>
      <c r="L56" s="324"/>
      <c r="M56" s="324"/>
      <c r="N56" s="324"/>
      <c r="O56" s="324"/>
      <c r="P56" s="324"/>
      <c r="Q56" s="324"/>
      <c r="R56" s="324"/>
      <c r="S56" s="324"/>
      <c r="T56" s="324"/>
      <c r="U56" s="324"/>
      <c r="V56" s="324"/>
      <c r="W56" s="324"/>
      <c r="X56" s="324"/>
      <c r="Y56" s="325"/>
      <c r="Z56" s="579" t="s">
        <v>196</v>
      </c>
      <c r="AA56" s="580"/>
      <c r="AB56" s="580"/>
      <c r="AC56" s="580"/>
      <c r="AD56" s="580"/>
      <c r="AE56" s="580"/>
      <c r="AF56" s="580"/>
      <c r="AG56" s="580"/>
      <c r="AH56" s="580"/>
      <c r="AI56" s="580"/>
      <c r="AJ56" s="580"/>
      <c r="AK56" s="580"/>
      <c r="AL56" s="581"/>
      <c r="AM56" s="319" t="s">
        <v>207</v>
      </c>
      <c r="AN56" s="319"/>
      <c r="AO56" s="319"/>
      <c r="AP56" s="319"/>
      <c r="AQ56" s="320"/>
    </row>
    <row r="57" spans="1:43" ht="85.5" customHeight="1" thickBot="1" x14ac:dyDescent="0.2">
      <c r="B57" s="276" t="s">
        <v>42</v>
      </c>
      <c r="C57" s="277"/>
      <c r="D57" s="277"/>
      <c r="E57" s="277"/>
      <c r="F57" s="277"/>
      <c r="G57" s="277"/>
      <c r="H57" s="277"/>
      <c r="I57" s="277"/>
      <c r="J57" s="278"/>
      <c r="K57" s="326" t="s">
        <v>162</v>
      </c>
      <c r="L57" s="327"/>
      <c r="M57" s="327"/>
      <c r="N57" s="327"/>
      <c r="O57" s="327"/>
      <c r="P57" s="327"/>
      <c r="Q57" s="327"/>
      <c r="R57" s="327"/>
      <c r="S57" s="327"/>
      <c r="T57" s="327"/>
      <c r="U57" s="327"/>
      <c r="V57" s="327"/>
      <c r="W57" s="327"/>
      <c r="X57" s="327"/>
      <c r="Y57" s="328"/>
      <c r="Z57" s="331" t="s">
        <v>197</v>
      </c>
      <c r="AA57" s="332"/>
      <c r="AB57" s="332"/>
      <c r="AC57" s="332"/>
      <c r="AD57" s="332"/>
      <c r="AE57" s="332"/>
      <c r="AF57" s="332"/>
      <c r="AG57" s="332"/>
      <c r="AH57" s="332"/>
      <c r="AI57" s="332"/>
      <c r="AJ57" s="332"/>
      <c r="AK57" s="332"/>
      <c r="AL57" s="333"/>
      <c r="AM57" s="321" t="s">
        <v>207</v>
      </c>
      <c r="AN57" s="321"/>
      <c r="AO57" s="321"/>
      <c r="AP57" s="321"/>
      <c r="AQ57" s="322"/>
    </row>
    <row r="58" spans="1:43" s="1" customFormat="1" ht="43.5" customHeight="1" x14ac:dyDescent="0.15">
      <c r="A58" s="7"/>
      <c r="B58" s="279" t="s">
        <v>50</v>
      </c>
      <c r="C58" s="280"/>
      <c r="D58" s="280"/>
      <c r="E58" s="280"/>
      <c r="F58" s="280"/>
      <c r="G58" s="280"/>
      <c r="H58" s="280"/>
      <c r="I58" s="280"/>
      <c r="J58" s="281"/>
      <c r="K58" s="99" t="str">
        <f>IF(M58="評価なし","評価なし",IF(M58&gt;=2.5,"A",IF(M58&gt;=1.5,"B", IF(M58&gt;=0.5,"C",IF(M58&lt;0.5,"D","評価なし")))))</f>
        <v>A</v>
      </c>
      <c r="L58" s="2"/>
      <c r="M58" s="31">
        <f>IF(AND(M59="評価なし",M60="評価なし",M60="評価なし",M61="評価なし",M62="評価なし",M63="評価なし",M64="評価なし",M65="評価なし"),"評価なし",(N59+N60+N61+N62+N63+N64+N65)/(7-N58))</f>
        <v>3</v>
      </c>
      <c r="N58" s="41">
        <f>COUNTIF(M59:M65,"評価なし")</f>
        <v>1</v>
      </c>
      <c r="O58" s="2"/>
      <c r="P58" s="2"/>
      <c r="Q58" s="2"/>
      <c r="R58" s="2"/>
      <c r="S58" s="2"/>
      <c r="T58" s="2"/>
      <c r="U58" s="2"/>
      <c r="V58" s="2"/>
      <c r="W58" s="2"/>
      <c r="X58" s="346"/>
      <c r="Y58" s="347"/>
      <c r="Z58" s="177" t="str">
        <f>IF(AB58="評価なし","評価なし",IF(AB58&gt;=2.5,"A",IF(AB58&gt;=1.5,"B", IF(AB58&gt;=0.5,"C",IF(AB58&lt;0.5,"D","評価なし")))))</f>
        <v>A</v>
      </c>
      <c r="AA58" s="2"/>
      <c r="AB58" s="31">
        <f>IF(AND(AB59="評価なし",AB60="評価なし",AB60="評価なし",AB61="評価なし",AB62="評価なし",AB63="評価なし",AB64="評価なし",AB65="評価なし"),"評価なし",(AC59+AC60+AC61+AC62+AC63+AC64+AC65)/(7-AC58))</f>
        <v>3</v>
      </c>
      <c r="AC58" s="41">
        <f>COUNTIF(AB59:AB65,"評価なし")</f>
        <v>1</v>
      </c>
      <c r="AD58" s="2"/>
      <c r="AE58" s="2"/>
      <c r="AF58" s="2"/>
      <c r="AG58" s="2"/>
      <c r="AH58" s="2"/>
      <c r="AI58" s="2"/>
      <c r="AJ58" s="2"/>
      <c r="AK58" s="346"/>
      <c r="AL58" s="347"/>
      <c r="AM58" s="612" t="s">
        <v>50</v>
      </c>
      <c r="AN58" s="613"/>
      <c r="AO58" s="613"/>
      <c r="AP58" s="613"/>
      <c r="AQ58" s="614"/>
    </row>
    <row r="59" spans="1:43" s="1" customFormat="1" ht="105" customHeight="1" x14ac:dyDescent="0.15">
      <c r="A59" s="7"/>
      <c r="B59" s="288" t="s">
        <v>74</v>
      </c>
      <c r="C59" s="289"/>
      <c r="D59" s="289"/>
      <c r="E59" s="289"/>
      <c r="F59" s="289"/>
      <c r="G59" s="289"/>
      <c r="H59" s="289"/>
      <c r="I59" s="289"/>
      <c r="J59" s="290"/>
      <c r="K59" s="164" t="s">
        <v>92</v>
      </c>
      <c r="L59" s="56"/>
      <c r="M59" s="111" t="str">
        <f t="shared" ref="M59:M65" si="2">IF(K59="A","3",IF(K59="B","2", IF(K59="C","1",IF(K59="D","0","評価なし"))))</f>
        <v>3</v>
      </c>
      <c r="N59" s="57" t="str">
        <f t="shared" ref="N59:N65" si="3">IF(M59="評価なし",0,M59)</f>
        <v>3</v>
      </c>
      <c r="O59" s="46"/>
      <c r="P59" s="46"/>
      <c r="Q59" s="46"/>
      <c r="R59" s="46"/>
      <c r="S59" s="46"/>
      <c r="T59" s="46"/>
      <c r="U59" s="46"/>
      <c r="V59" s="46"/>
      <c r="W59" s="46"/>
      <c r="X59" s="348" t="s">
        <v>138</v>
      </c>
      <c r="Y59" s="349"/>
      <c r="Z59" s="152" t="s">
        <v>92</v>
      </c>
      <c r="AA59" s="56"/>
      <c r="AB59" s="204" t="str">
        <f t="shared" ref="AB59:AB65" si="4">IF(Z59="A","3",IF(Z59="B","2", IF(Z59="C","1",IF(Z59="D","0","評価なし"))))</f>
        <v>3</v>
      </c>
      <c r="AC59" s="57" t="str">
        <f>IF(AB59="評価なし",0,AB59)</f>
        <v>3</v>
      </c>
      <c r="AD59" s="46"/>
      <c r="AE59" s="46"/>
      <c r="AF59" s="46"/>
      <c r="AG59" s="46"/>
      <c r="AH59" s="46"/>
      <c r="AI59" s="46"/>
      <c r="AJ59" s="46"/>
      <c r="AK59" s="598" t="s">
        <v>198</v>
      </c>
      <c r="AL59" s="335"/>
      <c r="AM59" s="615" t="s">
        <v>207</v>
      </c>
      <c r="AN59" s="616"/>
      <c r="AO59" s="616"/>
      <c r="AP59" s="616"/>
      <c r="AQ59" s="617"/>
    </row>
    <row r="60" spans="1:43" s="1" customFormat="1" ht="77.25" customHeight="1" x14ac:dyDescent="0.15">
      <c r="A60" s="7"/>
      <c r="B60" s="291" t="s">
        <v>75</v>
      </c>
      <c r="C60" s="292"/>
      <c r="D60" s="292"/>
      <c r="E60" s="292"/>
      <c r="F60" s="292"/>
      <c r="G60" s="292"/>
      <c r="H60" s="292"/>
      <c r="I60" s="292"/>
      <c r="J60" s="293"/>
      <c r="K60" s="103" t="s">
        <v>92</v>
      </c>
      <c r="L60" s="49"/>
      <c r="M60" s="50" t="str">
        <f t="shared" si="2"/>
        <v>3</v>
      </c>
      <c r="N60" s="51" t="str">
        <f t="shared" si="3"/>
        <v>3</v>
      </c>
      <c r="O60" s="49"/>
      <c r="P60" s="49"/>
      <c r="Q60" s="49"/>
      <c r="R60" s="49"/>
      <c r="S60" s="49"/>
      <c r="T60" s="49"/>
      <c r="U60" s="49"/>
      <c r="V60" s="49"/>
      <c r="W60" s="49"/>
      <c r="X60" s="372" t="s">
        <v>145</v>
      </c>
      <c r="Y60" s="373"/>
      <c r="Z60" s="146" t="s">
        <v>92</v>
      </c>
      <c r="AA60" s="49"/>
      <c r="AB60" s="50" t="str">
        <f t="shared" si="4"/>
        <v>3</v>
      </c>
      <c r="AC60" s="51" t="str">
        <f>IF(AB60="評価なし",0,AB60)</f>
        <v>3</v>
      </c>
      <c r="AD60" s="49"/>
      <c r="AE60" s="49"/>
      <c r="AF60" s="49"/>
      <c r="AG60" s="49"/>
      <c r="AH60" s="49"/>
      <c r="AI60" s="49"/>
      <c r="AJ60" s="49"/>
      <c r="AK60" s="371" t="s">
        <v>193</v>
      </c>
      <c r="AL60" s="351"/>
      <c r="AM60" s="368" t="s">
        <v>207</v>
      </c>
      <c r="AN60" s="369"/>
      <c r="AO60" s="369"/>
      <c r="AP60" s="369"/>
      <c r="AQ60" s="370"/>
    </row>
    <row r="61" spans="1:43" s="1" customFormat="1" ht="77.25" customHeight="1" x14ac:dyDescent="0.15">
      <c r="A61" s="7"/>
      <c r="B61" s="291" t="s">
        <v>76</v>
      </c>
      <c r="C61" s="292"/>
      <c r="D61" s="292"/>
      <c r="E61" s="292"/>
      <c r="F61" s="292"/>
      <c r="G61" s="292"/>
      <c r="H61" s="292"/>
      <c r="I61" s="292"/>
      <c r="J61" s="293"/>
      <c r="K61" s="103" t="s">
        <v>92</v>
      </c>
      <c r="L61" s="49"/>
      <c r="M61" s="50" t="str">
        <f t="shared" si="2"/>
        <v>3</v>
      </c>
      <c r="N61" s="51" t="str">
        <f t="shared" si="3"/>
        <v>3</v>
      </c>
      <c r="O61" s="49"/>
      <c r="P61" s="49"/>
      <c r="Q61" s="49"/>
      <c r="R61" s="49"/>
      <c r="S61" s="49"/>
      <c r="T61" s="49"/>
      <c r="U61" s="49"/>
      <c r="V61" s="49"/>
      <c r="W61" s="49"/>
      <c r="X61" s="300" t="s">
        <v>120</v>
      </c>
      <c r="Y61" s="374"/>
      <c r="Z61" s="146" t="s">
        <v>92</v>
      </c>
      <c r="AA61" s="49"/>
      <c r="AB61" s="50" t="str">
        <f t="shared" si="4"/>
        <v>3</v>
      </c>
      <c r="AC61" s="51" t="str">
        <f t="shared" ref="AC61:AC63" si="5">IF(AB61="評価なし",0,AB61)</f>
        <v>3</v>
      </c>
      <c r="AD61" s="49"/>
      <c r="AE61" s="49"/>
      <c r="AF61" s="49"/>
      <c r="AG61" s="49"/>
      <c r="AH61" s="49"/>
      <c r="AI61" s="49"/>
      <c r="AJ61" s="49"/>
      <c r="AK61" s="371" t="s">
        <v>193</v>
      </c>
      <c r="AL61" s="351"/>
      <c r="AM61" s="368" t="s">
        <v>207</v>
      </c>
      <c r="AN61" s="369"/>
      <c r="AO61" s="369"/>
      <c r="AP61" s="369"/>
      <c r="AQ61" s="370"/>
    </row>
    <row r="62" spans="1:43" s="3" customFormat="1" ht="77.25" customHeight="1" x14ac:dyDescent="0.15">
      <c r="A62" s="5"/>
      <c r="B62" s="282" t="s">
        <v>77</v>
      </c>
      <c r="C62" s="283"/>
      <c r="D62" s="283"/>
      <c r="E62" s="283"/>
      <c r="F62" s="283"/>
      <c r="G62" s="283"/>
      <c r="H62" s="283"/>
      <c r="I62" s="283"/>
      <c r="J62" s="284"/>
      <c r="K62" s="103" t="s">
        <v>92</v>
      </c>
      <c r="L62" s="58"/>
      <c r="M62" s="50" t="str">
        <f t="shared" si="2"/>
        <v>3</v>
      </c>
      <c r="N62" s="51" t="str">
        <f t="shared" si="3"/>
        <v>3</v>
      </c>
      <c r="O62" s="58"/>
      <c r="P62" s="58"/>
      <c r="Q62" s="58"/>
      <c r="R62" s="58"/>
      <c r="S62" s="58"/>
      <c r="T62" s="58"/>
      <c r="U62" s="58"/>
      <c r="V62" s="58"/>
      <c r="W62" s="58"/>
      <c r="X62" s="375" t="s">
        <v>146</v>
      </c>
      <c r="Y62" s="376"/>
      <c r="Z62" s="146" t="s">
        <v>92</v>
      </c>
      <c r="AA62" s="58"/>
      <c r="AB62" s="50" t="str">
        <f t="shared" si="4"/>
        <v>3</v>
      </c>
      <c r="AC62" s="51" t="str">
        <f t="shared" si="5"/>
        <v>3</v>
      </c>
      <c r="AD62" s="58"/>
      <c r="AE62" s="58"/>
      <c r="AF62" s="58"/>
      <c r="AG62" s="58"/>
      <c r="AH62" s="58"/>
      <c r="AI62" s="58"/>
      <c r="AJ62" s="58"/>
      <c r="AK62" s="371" t="s">
        <v>193</v>
      </c>
      <c r="AL62" s="351"/>
      <c r="AM62" s="368" t="s">
        <v>207</v>
      </c>
      <c r="AN62" s="369"/>
      <c r="AO62" s="369"/>
      <c r="AP62" s="369"/>
      <c r="AQ62" s="370"/>
    </row>
    <row r="63" spans="1:43" s="3" customFormat="1" ht="77.25" customHeight="1" x14ac:dyDescent="0.15">
      <c r="A63" s="5"/>
      <c r="B63" s="291" t="s">
        <v>78</v>
      </c>
      <c r="C63" s="292"/>
      <c r="D63" s="292"/>
      <c r="E63" s="292"/>
      <c r="F63" s="292"/>
      <c r="G63" s="292"/>
      <c r="H63" s="292"/>
      <c r="I63" s="292"/>
      <c r="J63" s="293"/>
      <c r="K63" s="103" t="s">
        <v>92</v>
      </c>
      <c r="L63" s="58"/>
      <c r="M63" s="50" t="str">
        <f t="shared" si="2"/>
        <v>3</v>
      </c>
      <c r="N63" s="51" t="str">
        <f t="shared" si="3"/>
        <v>3</v>
      </c>
      <c r="O63" s="58"/>
      <c r="P63" s="58"/>
      <c r="Q63" s="58"/>
      <c r="R63" s="58"/>
      <c r="S63" s="58"/>
      <c r="T63" s="58"/>
      <c r="U63" s="58"/>
      <c r="V63" s="58"/>
      <c r="W63" s="58"/>
      <c r="X63" s="377" t="s">
        <v>148</v>
      </c>
      <c r="Y63" s="378"/>
      <c r="Z63" s="146" t="s">
        <v>92</v>
      </c>
      <c r="AA63" s="58"/>
      <c r="AB63" s="50" t="str">
        <f t="shared" si="4"/>
        <v>3</v>
      </c>
      <c r="AC63" s="51" t="str">
        <f t="shared" si="5"/>
        <v>3</v>
      </c>
      <c r="AD63" s="58"/>
      <c r="AE63" s="58"/>
      <c r="AF63" s="58"/>
      <c r="AG63" s="58"/>
      <c r="AH63" s="58"/>
      <c r="AI63" s="58"/>
      <c r="AJ63" s="58"/>
      <c r="AK63" s="371" t="s">
        <v>193</v>
      </c>
      <c r="AL63" s="351"/>
      <c r="AM63" s="368" t="s">
        <v>207</v>
      </c>
      <c r="AN63" s="369"/>
      <c r="AO63" s="369"/>
      <c r="AP63" s="369"/>
      <c r="AQ63" s="370"/>
    </row>
    <row r="64" spans="1:43" s="3" customFormat="1" ht="77.25" customHeight="1" x14ac:dyDescent="0.15">
      <c r="A64" s="5"/>
      <c r="B64" s="282" t="s">
        <v>82</v>
      </c>
      <c r="C64" s="283"/>
      <c r="D64" s="283"/>
      <c r="E64" s="283"/>
      <c r="F64" s="283"/>
      <c r="G64" s="283"/>
      <c r="H64" s="283"/>
      <c r="I64" s="283"/>
      <c r="J64" s="284"/>
      <c r="K64" s="165"/>
      <c r="L64" s="58"/>
      <c r="M64" s="109" t="str">
        <f t="shared" si="2"/>
        <v>評価なし</v>
      </c>
      <c r="N64" s="60">
        <f t="shared" si="3"/>
        <v>0</v>
      </c>
      <c r="O64" s="58"/>
      <c r="P64" s="58"/>
      <c r="Q64" s="58"/>
      <c r="R64" s="58"/>
      <c r="S64" s="58"/>
      <c r="T64" s="58"/>
      <c r="U64" s="58"/>
      <c r="V64" s="58"/>
      <c r="W64" s="58"/>
      <c r="X64" s="377" t="s">
        <v>163</v>
      </c>
      <c r="Y64" s="378"/>
      <c r="Z64" s="153"/>
      <c r="AA64" s="58"/>
      <c r="AB64" s="205" t="str">
        <f t="shared" si="4"/>
        <v>評価なし</v>
      </c>
      <c r="AC64" s="60">
        <f>IF(AB64="評価なし",0,AB64)</f>
        <v>0</v>
      </c>
      <c r="AD64" s="58"/>
      <c r="AE64" s="58"/>
      <c r="AF64" s="58"/>
      <c r="AG64" s="58"/>
      <c r="AH64" s="58"/>
      <c r="AI64" s="58"/>
      <c r="AJ64" s="58"/>
      <c r="AK64" s="371"/>
      <c r="AL64" s="351"/>
      <c r="AM64" s="368" t="s">
        <v>207</v>
      </c>
      <c r="AN64" s="369"/>
      <c r="AO64" s="369"/>
      <c r="AP64" s="369"/>
      <c r="AQ64" s="370"/>
    </row>
    <row r="65" spans="1:43" s="3" customFormat="1" ht="77.25" customHeight="1" x14ac:dyDescent="0.15">
      <c r="A65" s="5"/>
      <c r="B65" s="285" t="s">
        <v>83</v>
      </c>
      <c r="C65" s="286"/>
      <c r="D65" s="286"/>
      <c r="E65" s="286"/>
      <c r="F65" s="286"/>
      <c r="G65" s="286"/>
      <c r="H65" s="286"/>
      <c r="I65" s="286"/>
      <c r="J65" s="287"/>
      <c r="K65" s="166" t="s">
        <v>92</v>
      </c>
      <c r="L65" s="154"/>
      <c r="M65" s="110" t="str">
        <f t="shared" si="2"/>
        <v>3</v>
      </c>
      <c r="N65" s="155" t="str">
        <f t="shared" si="3"/>
        <v>3</v>
      </c>
      <c r="O65" s="154"/>
      <c r="P65" s="154"/>
      <c r="Q65" s="154"/>
      <c r="R65" s="154"/>
      <c r="S65" s="154"/>
      <c r="T65" s="154"/>
      <c r="U65" s="154"/>
      <c r="V65" s="154"/>
      <c r="W65" s="154"/>
      <c r="X65" s="355" t="s">
        <v>109</v>
      </c>
      <c r="Y65" s="356"/>
      <c r="Z65" s="156" t="s">
        <v>92</v>
      </c>
      <c r="AA65" s="154"/>
      <c r="AB65" s="206" t="str">
        <f t="shared" si="4"/>
        <v>3</v>
      </c>
      <c r="AC65" s="155" t="str">
        <f>IF(AB65="評価なし",0,AB65)</f>
        <v>3</v>
      </c>
      <c r="AD65" s="154"/>
      <c r="AE65" s="154"/>
      <c r="AF65" s="154"/>
      <c r="AG65" s="154"/>
      <c r="AH65" s="154"/>
      <c r="AI65" s="154"/>
      <c r="AJ65" s="154"/>
      <c r="AK65" s="366" t="s">
        <v>193</v>
      </c>
      <c r="AL65" s="367"/>
      <c r="AM65" s="357" t="s">
        <v>207</v>
      </c>
      <c r="AN65" s="358"/>
      <c r="AO65" s="358"/>
      <c r="AP65" s="358"/>
      <c r="AQ65" s="359"/>
    </row>
    <row r="66" spans="1:43" ht="75.75" customHeight="1" x14ac:dyDescent="0.15">
      <c r="B66" s="273" t="s">
        <v>52</v>
      </c>
      <c r="C66" s="274"/>
      <c r="D66" s="274"/>
      <c r="E66" s="274"/>
      <c r="F66" s="274"/>
      <c r="G66" s="274"/>
      <c r="H66" s="274"/>
      <c r="I66" s="274"/>
      <c r="J66" s="275"/>
      <c r="K66" s="360" t="s">
        <v>139</v>
      </c>
      <c r="L66" s="361"/>
      <c r="M66" s="361"/>
      <c r="N66" s="361"/>
      <c r="O66" s="361"/>
      <c r="P66" s="361"/>
      <c r="Q66" s="361"/>
      <c r="R66" s="361"/>
      <c r="S66" s="361"/>
      <c r="T66" s="361"/>
      <c r="U66" s="361"/>
      <c r="V66" s="361"/>
      <c r="W66" s="361"/>
      <c r="X66" s="361"/>
      <c r="Y66" s="362"/>
      <c r="Z66" s="329" t="s">
        <v>199</v>
      </c>
      <c r="AA66" s="210"/>
      <c r="AB66" s="210"/>
      <c r="AC66" s="210"/>
      <c r="AD66" s="210"/>
      <c r="AE66" s="210"/>
      <c r="AF66" s="210"/>
      <c r="AG66" s="210"/>
      <c r="AH66" s="210"/>
      <c r="AI66" s="210"/>
      <c r="AJ66" s="210"/>
      <c r="AK66" s="210"/>
      <c r="AL66" s="330"/>
      <c r="AM66" s="319" t="s">
        <v>207</v>
      </c>
      <c r="AN66" s="319"/>
      <c r="AO66" s="319"/>
      <c r="AP66" s="319"/>
      <c r="AQ66" s="320"/>
    </row>
    <row r="67" spans="1:43" ht="75.75" customHeight="1" thickBot="1" x14ac:dyDescent="0.2">
      <c r="B67" s="276" t="s">
        <v>42</v>
      </c>
      <c r="C67" s="277"/>
      <c r="D67" s="277"/>
      <c r="E67" s="277"/>
      <c r="F67" s="277"/>
      <c r="G67" s="277"/>
      <c r="H67" s="277"/>
      <c r="I67" s="277"/>
      <c r="J67" s="278"/>
      <c r="K67" s="363" t="s">
        <v>149</v>
      </c>
      <c r="L67" s="364"/>
      <c r="M67" s="364"/>
      <c r="N67" s="364"/>
      <c r="O67" s="364"/>
      <c r="P67" s="364"/>
      <c r="Q67" s="364"/>
      <c r="R67" s="364"/>
      <c r="S67" s="364"/>
      <c r="T67" s="364"/>
      <c r="U67" s="364"/>
      <c r="V67" s="364"/>
      <c r="W67" s="364"/>
      <c r="X67" s="364"/>
      <c r="Y67" s="365"/>
      <c r="Z67" s="331" t="s">
        <v>200</v>
      </c>
      <c r="AA67" s="332"/>
      <c r="AB67" s="332"/>
      <c r="AC67" s="332"/>
      <c r="AD67" s="332"/>
      <c r="AE67" s="332"/>
      <c r="AF67" s="332"/>
      <c r="AG67" s="332"/>
      <c r="AH67" s="332"/>
      <c r="AI67" s="332"/>
      <c r="AJ67" s="332"/>
      <c r="AK67" s="332"/>
      <c r="AL67" s="333"/>
      <c r="AM67" s="321" t="s">
        <v>207</v>
      </c>
      <c r="AN67" s="321"/>
      <c r="AO67" s="321"/>
      <c r="AP67" s="321"/>
      <c r="AQ67" s="322"/>
    </row>
    <row r="68" spans="1:43" ht="33" customHeight="1" thickBot="1" x14ac:dyDescent="0.2">
      <c r="B68" s="270" t="s">
        <v>14</v>
      </c>
      <c r="C68" s="271"/>
      <c r="D68" s="271"/>
      <c r="E68" s="271"/>
      <c r="F68" s="271"/>
      <c r="G68" s="271"/>
      <c r="H68" s="271"/>
      <c r="I68" s="271"/>
      <c r="J68" s="272"/>
      <c r="K68" s="489" t="s">
        <v>41</v>
      </c>
      <c r="L68" s="352"/>
      <c r="M68" s="352"/>
      <c r="N68" s="352"/>
      <c r="O68" s="352"/>
      <c r="P68" s="352"/>
      <c r="Q68" s="352"/>
      <c r="R68" s="352"/>
      <c r="S68" s="352"/>
      <c r="T68" s="352"/>
      <c r="U68" s="352"/>
      <c r="V68" s="352"/>
      <c r="W68" s="352"/>
      <c r="X68" s="352"/>
      <c r="Y68" s="490"/>
      <c r="Z68" s="489" t="s">
        <v>40</v>
      </c>
      <c r="AA68" s="352"/>
      <c r="AB68" s="352"/>
      <c r="AC68" s="352"/>
      <c r="AD68" s="352"/>
      <c r="AE68" s="352"/>
      <c r="AF68" s="352"/>
      <c r="AG68" s="352"/>
      <c r="AH68" s="352"/>
      <c r="AI68" s="352"/>
      <c r="AJ68" s="352"/>
      <c r="AK68" s="352"/>
      <c r="AL68" s="490"/>
      <c r="AM68" s="352" t="s">
        <v>46</v>
      </c>
      <c r="AN68" s="353"/>
      <c r="AO68" s="353"/>
      <c r="AP68" s="353"/>
      <c r="AQ68" s="354"/>
    </row>
    <row r="69" spans="1:43" ht="48" customHeight="1" x14ac:dyDescent="0.15">
      <c r="B69" s="267" t="s">
        <v>13</v>
      </c>
      <c r="C69" s="268"/>
      <c r="D69" s="268"/>
      <c r="E69" s="268"/>
      <c r="F69" s="268"/>
      <c r="G69" s="268"/>
      <c r="H69" s="268"/>
      <c r="I69" s="268"/>
      <c r="J69" s="269"/>
      <c r="K69" s="157" t="str">
        <f>IF(M69="評価なし","評価なし",IF(M69&gt;=2.5,"A",IF(M69&gt;=1.5,"B", IF(M69&gt;=0.5,"C",IF(M69&lt;0.5,"D","評価なし")))))</f>
        <v>A</v>
      </c>
      <c r="L69" s="159"/>
      <c r="M69" s="160">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2.84</v>
      </c>
      <c r="N69" s="159">
        <f>COUNTIF(M12:M17,"評価なし")+COUNTIF(M21:M22,"評価なし")+COUNTIF(M27:M30,"評価なし")+COUNTIF(M35:M36,"評価なし")+COUNTIF(M40,"評価なし")+COUNTIF(M45:M47,"評価なし")+COUNTIF(M52:M55,"評価なし")+COUNTIF(M59:M65,"評価なし")</f>
        <v>1</v>
      </c>
      <c r="O69" s="159"/>
      <c r="P69" s="159"/>
      <c r="Q69" s="159"/>
      <c r="R69" s="159"/>
      <c r="S69" s="159"/>
      <c r="T69" s="159"/>
      <c r="U69" s="159"/>
      <c r="V69" s="159"/>
      <c r="W69" s="159"/>
      <c r="X69" s="627"/>
      <c r="Y69" s="628"/>
      <c r="Z69" s="157" t="str">
        <f>IF(AB69="評価なし","評価なし",IF(AB69&gt;=2.5,"A",IF(AB69&gt;=1.5,"B", IF(AB69&gt;=0.5,"C",IF(AB69&lt;0.5,"D","評価なし")))))</f>
        <v>A</v>
      </c>
      <c r="AA69" s="137"/>
      <c r="AB69" s="158">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2.92</v>
      </c>
      <c r="AC69" s="30">
        <f>COUNTIF(AB12:AB17,"評価なし")+COUNTIF(AB21:AB22,"評価なし")+COUNTIF(AB27:AB30,"評価なし")+COUNTIF(AB35:AB36,"評価なし")+COUNTIF(AB40,"評価なし")+COUNTIF(AB45:AB47,"評価なし")+COUNTIF(AB52:AB55,"評価なし")+COUNTIF(AB59:AB65,"評価なし")</f>
        <v>1</v>
      </c>
      <c r="AD69" s="137"/>
      <c r="AE69" s="137"/>
      <c r="AF69" s="137"/>
      <c r="AG69" s="137"/>
      <c r="AH69" s="137"/>
      <c r="AI69" s="137"/>
      <c r="AJ69" s="137"/>
      <c r="AK69" s="627"/>
      <c r="AL69" s="628"/>
      <c r="AM69" s="651"/>
      <c r="AN69" s="652"/>
      <c r="AO69" s="652"/>
      <c r="AP69" s="652"/>
      <c r="AQ69" s="653"/>
    </row>
    <row r="70" spans="1:43" ht="174" customHeight="1" x14ac:dyDescent="0.15">
      <c r="B70" s="294" t="s">
        <v>53</v>
      </c>
      <c r="C70" s="295"/>
      <c r="D70" s="295"/>
      <c r="E70" s="295"/>
      <c r="F70" s="295"/>
      <c r="G70" s="295"/>
      <c r="H70" s="295"/>
      <c r="I70" s="295"/>
      <c r="J70" s="296"/>
      <c r="K70" s="323" t="s">
        <v>164</v>
      </c>
      <c r="L70" s="324"/>
      <c r="M70" s="324"/>
      <c r="N70" s="324"/>
      <c r="O70" s="324"/>
      <c r="P70" s="324"/>
      <c r="Q70" s="324"/>
      <c r="R70" s="324"/>
      <c r="S70" s="324"/>
      <c r="T70" s="324"/>
      <c r="U70" s="324"/>
      <c r="V70" s="324"/>
      <c r="W70" s="324"/>
      <c r="X70" s="324"/>
      <c r="Y70" s="325"/>
      <c r="Z70" s="562" t="s">
        <v>201</v>
      </c>
      <c r="AA70" s="563"/>
      <c r="AB70" s="563"/>
      <c r="AC70" s="563"/>
      <c r="AD70" s="563"/>
      <c r="AE70" s="563"/>
      <c r="AF70" s="563"/>
      <c r="AG70" s="563"/>
      <c r="AH70" s="563"/>
      <c r="AI70" s="563"/>
      <c r="AJ70" s="563"/>
      <c r="AK70" s="563"/>
      <c r="AL70" s="564"/>
      <c r="AM70" s="621" t="s">
        <v>207</v>
      </c>
      <c r="AN70" s="622"/>
      <c r="AO70" s="622"/>
      <c r="AP70" s="622"/>
      <c r="AQ70" s="623"/>
    </row>
    <row r="71" spans="1:43" ht="126" customHeight="1" x14ac:dyDescent="0.15">
      <c r="B71" s="258" t="s">
        <v>89</v>
      </c>
      <c r="C71" s="259"/>
      <c r="D71" s="259"/>
      <c r="E71" s="259"/>
      <c r="F71" s="259"/>
      <c r="G71" s="259"/>
      <c r="H71" s="259"/>
      <c r="I71" s="259"/>
      <c r="J71" s="260"/>
      <c r="K71" s="632" t="s">
        <v>140</v>
      </c>
      <c r="L71" s="633"/>
      <c r="M71" s="633"/>
      <c r="N71" s="633"/>
      <c r="O71" s="633"/>
      <c r="P71" s="633"/>
      <c r="Q71" s="633"/>
      <c r="R71" s="633"/>
      <c r="S71" s="633"/>
      <c r="T71" s="633"/>
      <c r="U71" s="633"/>
      <c r="V71" s="633"/>
      <c r="W71" s="633"/>
      <c r="X71" s="633"/>
      <c r="Y71" s="415"/>
      <c r="Z71" s="634" t="s">
        <v>202</v>
      </c>
      <c r="AA71" s="635"/>
      <c r="AB71" s="635"/>
      <c r="AC71" s="635"/>
      <c r="AD71" s="635"/>
      <c r="AE71" s="635"/>
      <c r="AF71" s="635"/>
      <c r="AG71" s="635"/>
      <c r="AH71" s="635"/>
      <c r="AI71" s="635"/>
      <c r="AJ71" s="635"/>
      <c r="AK71" s="635"/>
      <c r="AL71" s="636"/>
      <c r="AM71" s="624" t="s">
        <v>207</v>
      </c>
      <c r="AN71" s="625"/>
      <c r="AO71" s="625"/>
      <c r="AP71" s="625"/>
      <c r="AQ71" s="626"/>
    </row>
    <row r="72" spans="1:43" ht="126" customHeight="1" x14ac:dyDescent="0.15">
      <c r="B72" s="264" t="s">
        <v>88</v>
      </c>
      <c r="C72" s="265"/>
      <c r="D72" s="265"/>
      <c r="E72" s="265"/>
      <c r="F72" s="265"/>
      <c r="G72" s="265"/>
      <c r="H72" s="265"/>
      <c r="I72" s="265"/>
      <c r="J72" s="266"/>
      <c r="K72" s="640" t="s">
        <v>141</v>
      </c>
      <c r="L72" s="641"/>
      <c r="M72" s="641"/>
      <c r="N72" s="641"/>
      <c r="O72" s="641"/>
      <c r="P72" s="641"/>
      <c r="Q72" s="641"/>
      <c r="R72" s="641"/>
      <c r="S72" s="641"/>
      <c r="T72" s="641"/>
      <c r="U72" s="641"/>
      <c r="V72" s="641"/>
      <c r="W72" s="641"/>
      <c r="X72" s="641"/>
      <c r="Y72" s="337"/>
      <c r="Z72" s="642" t="s">
        <v>203</v>
      </c>
      <c r="AA72" s="643"/>
      <c r="AB72" s="643"/>
      <c r="AC72" s="643"/>
      <c r="AD72" s="643"/>
      <c r="AE72" s="643"/>
      <c r="AF72" s="643"/>
      <c r="AG72" s="643"/>
      <c r="AH72" s="643"/>
      <c r="AI72" s="643"/>
      <c r="AJ72" s="643"/>
      <c r="AK72" s="643"/>
      <c r="AL72" s="644"/>
      <c r="AM72" s="629" t="s">
        <v>207</v>
      </c>
      <c r="AN72" s="630"/>
      <c r="AO72" s="630"/>
      <c r="AP72" s="630"/>
      <c r="AQ72" s="631"/>
    </row>
    <row r="73" spans="1:43" ht="138" customHeight="1" x14ac:dyDescent="0.15">
      <c r="B73" s="258" t="s">
        <v>87</v>
      </c>
      <c r="C73" s="259"/>
      <c r="D73" s="259"/>
      <c r="E73" s="259"/>
      <c r="F73" s="259"/>
      <c r="G73" s="259"/>
      <c r="H73" s="259"/>
      <c r="I73" s="259"/>
      <c r="J73" s="260"/>
      <c r="K73" s="632" t="s">
        <v>165</v>
      </c>
      <c r="L73" s="633"/>
      <c r="M73" s="633"/>
      <c r="N73" s="633"/>
      <c r="O73" s="633"/>
      <c r="P73" s="633"/>
      <c r="Q73" s="633"/>
      <c r="R73" s="633"/>
      <c r="S73" s="633"/>
      <c r="T73" s="633"/>
      <c r="U73" s="633"/>
      <c r="V73" s="633"/>
      <c r="W73" s="633"/>
      <c r="X73" s="633"/>
      <c r="Y73" s="415"/>
      <c r="Z73" s="634" t="s">
        <v>204</v>
      </c>
      <c r="AA73" s="635"/>
      <c r="AB73" s="635"/>
      <c r="AC73" s="635"/>
      <c r="AD73" s="635"/>
      <c r="AE73" s="635"/>
      <c r="AF73" s="635"/>
      <c r="AG73" s="635"/>
      <c r="AH73" s="635"/>
      <c r="AI73" s="635"/>
      <c r="AJ73" s="635"/>
      <c r="AK73" s="635"/>
      <c r="AL73" s="636"/>
      <c r="AM73" s="624" t="s">
        <v>207</v>
      </c>
      <c r="AN73" s="625"/>
      <c r="AO73" s="625"/>
      <c r="AP73" s="625"/>
      <c r="AQ73" s="626"/>
    </row>
    <row r="74" spans="1:43" ht="138" customHeight="1" thickBot="1" x14ac:dyDescent="0.2">
      <c r="B74" s="261" t="s">
        <v>84</v>
      </c>
      <c r="C74" s="262"/>
      <c r="D74" s="262"/>
      <c r="E74" s="262"/>
      <c r="F74" s="262"/>
      <c r="G74" s="262"/>
      <c r="H74" s="262"/>
      <c r="I74" s="262"/>
      <c r="J74" s="263"/>
      <c r="K74" s="645" t="s">
        <v>121</v>
      </c>
      <c r="L74" s="646"/>
      <c r="M74" s="646"/>
      <c r="N74" s="646"/>
      <c r="O74" s="646"/>
      <c r="P74" s="646"/>
      <c r="Q74" s="646"/>
      <c r="R74" s="646"/>
      <c r="S74" s="646"/>
      <c r="T74" s="646"/>
      <c r="U74" s="646"/>
      <c r="V74" s="646"/>
      <c r="W74" s="646"/>
      <c r="X74" s="646"/>
      <c r="Y74" s="647"/>
      <c r="Z74" s="648"/>
      <c r="AA74" s="649"/>
      <c r="AB74" s="649"/>
      <c r="AC74" s="649"/>
      <c r="AD74" s="649"/>
      <c r="AE74" s="649"/>
      <c r="AF74" s="649"/>
      <c r="AG74" s="649"/>
      <c r="AH74" s="649"/>
      <c r="AI74" s="649"/>
      <c r="AJ74" s="649"/>
      <c r="AK74" s="649"/>
      <c r="AL74" s="650"/>
      <c r="AM74" s="637" t="s">
        <v>207</v>
      </c>
      <c r="AN74" s="638"/>
      <c r="AO74" s="638"/>
      <c r="AP74" s="638"/>
      <c r="AQ74" s="639"/>
    </row>
    <row r="75" spans="1:43" ht="7.5" customHeight="1" x14ac:dyDescent="0.15"/>
    <row r="76" spans="1:43" x14ac:dyDescent="0.15">
      <c r="B76" s="6" t="s">
        <v>22</v>
      </c>
    </row>
    <row r="77" spans="1:43" x14ac:dyDescent="0.15">
      <c r="B77" s="6" t="s">
        <v>27</v>
      </c>
    </row>
    <row r="78" spans="1:43" x14ac:dyDescent="0.15">
      <c r="B78" s="6" t="s">
        <v>26</v>
      </c>
    </row>
  </sheetData>
  <mergeCells count="280">
    <mergeCell ref="AM70:AQ70"/>
    <mergeCell ref="AM73:AQ73"/>
    <mergeCell ref="X69:Y69"/>
    <mergeCell ref="AK69:AL69"/>
    <mergeCell ref="AM72:AQ72"/>
    <mergeCell ref="K68:Y68"/>
    <mergeCell ref="K73:Y73"/>
    <mergeCell ref="Z73:AL73"/>
    <mergeCell ref="AM74:AQ74"/>
    <mergeCell ref="K71:Y71"/>
    <mergeCell ref="Z71:AL71"/>
    <mergeCell ref="AM71:AQ71"/>
    <mergeCell ref="K72:Y72"/>
    <mergeCell ref="Z72:AL72"/>
    <mergeCell ref="K74:Y74"/>
    <mergeCell ref="Z74:AL74"/>
    <mergeCell ref="AM69:AQ69"/>
    <mergeCell ref="AK28:AL28"/>
    <mergeCell ref="AK29:AL29"/>
    <mergeCell ref="AK30:AL30"/>
    <mergeCell ref="X30:Y30"/>
    <mergeCell ref="AM41:AQ41"/>
    <mergeCell ref="AM45:AQ45"/>
    <mergeCell ref="AM46:AQ46"/>
    <mergeCell ref="X39:Y39"/>
    <mergeCell ref="X44:Y44"/>
    <mergeCell ref="AK33:AL33"/>
    <mergeCell ref="X34:Y34"/>
    <mergeCell ref="AK34:AL34"/>
    <mergeCell ref="AM47:AQ47"/>
    <mergeCell ref="AM40:AQ40"/>
    <mergeCell ref="AM39:AQ39"/>
    <mergeCell ref="AM44:AQ44"/>
    <mergeCell ref="AM48:AQ48"/>
    <mergeCell ref="AM63:AQ63"/>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X20:Y20"/>
    <mergeCell ref="AK20:AL20"/>
    <mergeCell ref="X21:Y21"/>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K38:Y38"/>
    <mergeCell ref="Z37:AL37"/>
    <mergeCell ref="Z57:AL57"/>
    <mergeCell ref="X53:Y53"/>
    <mergeCell ref="AK53:AL53"/>
    <mergeCell ref="K56:Y56"/>
    <mergeCell ref="Z56:AL56"/>
    <mergeCell ref="K57:Y57"/>
    <mergeCell ref="AK64:AL64"/>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4:AQ24"/>
    <mergeCell ref="AM31:AQ31"/>
    <mergeCell ref="AM32:AQ32"/>
    <mergeCell ref="AM35:AQ35"/>
    <mergeCell ref="AM26:AQ26"/>
    <mergeCell ref="AM27:AQ27"/>
    <mergeCell ref="AM28:AQ28"/>
    <mergeCell ref="AM29:AQ29"/>
    <mergeCell ref="AM30:AQ30"/>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B26:J26"/>
    <mergeCell ref="X40:Y40"/>
    <mergeCell ref="X52:Y52"/>
    <mergeCell ref="B34:J34"/>
    <mergeCell ref="B35:J35"/>
    <mergeCell ref="B36:J36"/>
    <mergeCell ref="AM36:AQ36"/>
    <mergeCell ref="X35:Y35"/>
    <mergeCell ref="X36:Y36"/>
    <mergeCell ref="B39:J39"/>
    <mergeCell ref="B40:J40"/>
    <mergeCell ref="K31:Y31"/>
    <mergeCell ref="K32:Y32"/>
    <mergeCell ref="K37:Y37"/>
    <mergeCell ref="X33:Y33"/>
    <mergeCell ref="X28:Y28"/>
    <mergeCell ref="X29:Y29"/>
    <mergeCell ref="B45:J45"/>
    <mergeCell ref="B46:J46"/>
    <mergeCell ref="B47:J47"/>
    <mergeCell ref="B50:J50"/>
    <mergeCell ref="B51:J51"/>
    <mergeCell ref="B52:J52"/>
    <mergeCell ref="B48:J48"/>
    <mergeCell ref="B7:J7"/>
    <mergeCell ref="B23:J23"/>
    <mergeCell ref="B9:J9"/>
    <mergeCell ref="B10:J10"/>
    <mergeCell ref="B22:J22"/>
    <mergeCell ref="B11:J11"/>
    <mergeCell ref="B12:J13"/>
    <mergeCell ref="B14:J15"/>
    <mergeCell ref="B16:J17"/>
    <mergeCell ref="B18:J18"/>
    <mergeCell ref="B19:J19"/>
    <mergeCell ref="B20:J20"/>
    <mergeCell ref="B21:J21"/>
    <mergeCell ref="X58:Y58"/>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B41:J41"/>
    <mergeCell ref="X54:Y54"/>
    <mergeCell ref="AM52:AQ52"/>
    <mergeCell ref="AM53:AQ53"/>
    <mergeCell ref="AM54:AQ54"/>
    <mergeCell ref="AM55:AQ55"/>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AK52:AL52"/>
    <mergeCell ref="X55:Y55"/>
    <mergeCell ref="AK55:AL55"/>
    <mergeCell ref="AM50:AQ50"/>
    <mergeCell ref="AM51:AQ51"/>
    <mergeCell ref="B73:J73"/>
    <mergeCell ref="B74:J74"/>
    <mergeCell ref="B71:J71"/>
    <mergeCell ref="B72:J72"/>
    <mergeCell ref="B69:J69"/>
    <mergeCell ref="B68:J68"/>
    <mergeCell ref="B66:J66"/>
    <mergeCell ref="B67:J67"/>
    <mergeCell ref="B42:J42"/>
    <mergeCell ref="B43:J43"/>
    <mergeCell ref="B44:J44"/>
    <mergeCell ref="B62:J62"/>
    <mergeCell ref="B65:J65"/>
    <mergeCell ref="B59:J59"/>
    <mergeCell ref="B60:J60"/>
    <mergeCell ref="B61:J61"/>
    <mergeCell ref="B53:J53"/>
    <mergeCell ref="B54:J54"/>
    <mergeCell ref="B63:J63"/>
    <mergeCell ref="B64:J64"/>
    <mergeCell ref="B70:J70"/>
    <mergeCell ref="B55:J55"/>
  </mergeCells>
  <phoneticPr fontId="1"/>
  <dataValidations count="1">
    <dataValidation type="list" allowBlank="1" showInputMessage="1" showErrorMessage="1" sqref="Z35:Z36 K40:K41 Z59:Z65 K59:K65 K14 K12 K16 Z45:Z47 Z40:Z41 K45:K47 K52:K55 Z52:Z55 K21:K22 K26:K30 K35:K36 Z12 Z14 Z16 Z21:Z22 Z26:Z30">
      <formula1>$P$9:$P$12</formula1>
    </dataValidation>
  </dataValidations>
  <pageMargins left="0.74803149606299213" right="0.74803149606299213" top="0.70866141732283472" bottom="0.70866141732283472" header="0.31496062992125984" footer="0.31496062992125984"/>
  <pageSetup paperSize="9" scale="50" orientation="portrait" r:id="rId1"/>
  <headerFooter>
    <oddFooter>&amp;C&amp;14&amp;P</oddFooter>
  </headerFooter>
  <rowBreaks count="3" manualBreakCount="3">
    <brk id="32" min="1" max="42" man="1"/>
    <brk id="49" min="1" max="42" man="1"/>
    <brk id="67" min="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評価シート（指定概要）</vt:lpstr>
      <vt:lpstr>評価ｼｰﾄ（評価結果）</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川西市</cp:lastModifiedBy>
  <cp:lastPrinted>2019-10-24T00:43:32Z</cp:lastPrinted>
  <dcterms:modified xsi:type="dcterms:W3CDTF">2020-01-17T06:44:28Z</dcterms:modified>
</cp:coreProperties>
</file>